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2"/>
  </bookViews>
  <sheets>
    <sheet name="дод.1" sheetId="1" r:id="rId1"/>
    <sheet name="Дод.2" sheetId="2" r:id="rId2"/>
    <sheet name="дод.3" sheetId="3" r:id="rId3"/>
    <sheet name="дод.4 " sheetId="4" r:id="rId4"/>
    <sheet name="дод.5" sheetId="5" r:id="rId5"/>
  </sheets>
  <definedNames>
    <definedName name="_xlfn.AGGREGATE" hidden="1">#NAME?</definedName>
    <definedName name="_xlnm.Print_Titles" localSheetId="0">'дод.1'!$6:$8</definedName>
    <definedName name="_xlnm.Print_Titles" localSheetId="2">'дод.3'!$7:$11</definedName>
    <definedName name="_xlnm.Print_Titles" localSheetId="3">'дод.4 '!$D:$E</definedName>
    <definedName name="_xlnm.Print_Area" localSheetId="0">'дод.1'!$A$1:$F$115</definedName>
    <definedName name="_xlnm.Print_Area" localSheetId="1">'Дод.2'!$A$1:$F$34</definedName>
    <definedName name="_xlnm.Print_Area" localSheetId="2">'дод.3'!$A$1:$Q$83</definedName>
    <definedName name="_xlnm.Print_Area" localSheetId="3">'дод.4 '!$A$1:$O$19</definedName>
  </definedNames>
  <calcPr fullCalcOnLoad="1"/>
</workbook>
</file>

<file path=xl/sharedStrings.xml><?xml version="1.0" encoding="utf-8"?>
<sst xmlns="http://schemas.openxmlformats.org/spreadsheetml/2006/main" count="456" uniqueCount="355">
  <si>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</si>
  <si>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</si>
  <si>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</si>
  <si>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</si>
  <si>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</si>
  <si>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</si>
  <si>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</si>
  <si>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</si>
  <si>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</si>
  <si>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</si>
  <si>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</si>
  <si>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</si>
  <si>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</si>
  <si>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</si>
  <si>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</si>
  <si>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</si>
  <si>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</si>
  <si>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</si>
  <si>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</si>
  <si>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</si>
  <si>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</si>
  <si>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</si>
  <si>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</si>
  <si>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</si>
  <si>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</si>
  <si>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</si>
  <si>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</si>
  <si>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</si>
  <si>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</si>
  <si>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</si>
  <si>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</si>
  <si>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</si>
  <si>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</si>
  <si>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</si>
  <si>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</si>
  <si>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</si>
  <si>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</si>
  <si>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</si>
  <si>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</si>
  <si>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</si>
  <si>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</si>
  <si>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</si>
  <si>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</si>
  <si>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</si>
  <si>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</si>
  <si>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</si>
  <si>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</si>
  <si>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</si>
  <si>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</si>
  <si>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</si>
  <si>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</si>
  <si>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</si>
  <si>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</si>
  <si>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</si>
  <si>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</si>
  <si>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</si>
  <si>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</si>
  <si>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</si>
  <si>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</si>
  <si>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</si>
  <si>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</si>
  <si>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</si>
  <si>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</si>
  <si>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</si>
  <si>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</si>
  <si>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</si>
  <si>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</si>
  <si>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</si>
  <si>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</si>
  <si>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</si>
  <si>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</si>
  <si>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</si>
  <si>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</si>
  <si>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</si>
  <si>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</si>
  <si>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</si>
  <si>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</si>
  <si>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</si>
  <si>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</si>
  <si>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</si>
  <si>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</si>
  <si>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</si>
  <si>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</si>
  <si>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</si>
  <si>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</si>
  <si>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</si>
  <si>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</si>
  <si>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</si>
  <si>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</si>
  <si>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</si>
  <si>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</si>
  <si>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</si>
  <si>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День Соборності України</t>
  </si>
  <si>
    <t>Міжнародний жіночий день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</si>
  <si>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</si>
  <si>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</si>
  <si>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</si>
  <si>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</si>
  <si>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</si>
  <si>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</si>
  <si>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</si>
  <si>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</si>
  <si>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</si>
  <si>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</si>
  <si>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</si>
  <si>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</si>
  <si>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</si>
  <si>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</si>
  <si>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</si>
  <si>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</si>
  <si>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</si>
  <si>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</si>
  <si>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</si>
  <si>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</si>
  <si>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</si>
  <si>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</si>
  <si>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</si>
  <si>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</si>
  <si>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</si>
  <si>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</si>
  <si>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</si>
  <si>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</si>
  <si>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</si>
  <si>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</si>
  <si>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</si>
  <si>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</si>
  <si>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</si>
  <si>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</si>
  <si>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</si>
  <si>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</si>
  <si>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</si>
  <si>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</si>
  <si>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</si>
  <si>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</si>
  <si>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</si>
  <si>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</si>
  <si>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</si>
  <si>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</si>
  <si>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</si>
  <si>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</si>
  <si>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</si>
  <si>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</si>
  <si>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</si>
  <si>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</si>
  <si>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</si>
  <si>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</si>
  <si>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</si>
  <si>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</si>
  <si>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</si>
  <si>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</si>
  <si>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</si>
  <si>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</si>
  <si>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</si>
  <si>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</si>
  <si>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</si>
  <si>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</si>
  <si>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</si>
  <si>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</si>
  <si>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</si>
  <si>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</si>
  <si>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</si>
  <si>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</si>
  <si>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</si>
  <si>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</si>
  <si>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</si>
  <si>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</si>
  <si>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</si>
  <si>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</si>
  <si>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</si>
  <si>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</si>
  <si>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</si>
  <si>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</si>
  <si>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0212111</t>
  </si>
  <si>
    <t>0213031</t>
  </si>
  <si>
    <t>0213032</t>
  </si>
  <si>
    <t>0213035</t>
  </si>
  <si>
    <t>0213105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</si>
  <si>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</si>
  <si>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</si>
  <si>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</si>
  <si>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</si>
  <si>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</si>
  <si>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</si>
  <si>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</si>
  <si>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</si>
  <si>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</si>
  <si>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</si>
  <si>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</si>
  <si>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</si>
  <si>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</si>
  <si>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</si>
  <si>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</si>
  <si>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</si>
  <si>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</si>
  <si>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</si>
  <si>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</si>
  <si>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</si>
  <si>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</si>
  <si>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</si>
  <si>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</si>
  <si>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</si>
  <si>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</si>
  <si>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</si>
  <si>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208100</t>
  </si>
  <si>
    <t>602100</t>
  </si>
  <si>
    <t>На початок року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</si>
  <si>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</si>
  <si>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</si>
  <si>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</si>
  <si>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</si>
  <si>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</si>
  <si>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</si>
  <si>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</si>
  <si>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субвенції спеціального фонду</t>
  </si>
  <si>
    <t>Трансферти іншим бюджетам</t>
  </si>
  <si>
    <t>0212010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</si>
  <si>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</si>
  <si>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</si>
  <si>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</si>
  <si>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</si>
  <si>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</si>
  <si>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</si>
  <si>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0212152</t>
  </si>
  <si>
    <t>Додаток 2 до розпорядження керівника Попаснянської міської  військово-цивільної адміністрації                                  від          .        .  2021 №</t>
  </si>
  <si>
    <t>Додаток 6
до розпорядження керівника Попаснянської міської військово-цивільної адміністрації
від          .        .  2021 №</t>
  </si>
  <si>
    <t>Додаток 3 до розпорядження керівника Попаснянської міської військово-цивільної адміністрації                                                                                         від          .        .  2021 №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</si>
  <si>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</si>
  <si>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</si>
  <si>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</si>
  <si>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</si>
  <si>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</si>
  <si>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</si>
  <si>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</si>
  <si>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0213242</t>
  </si>
  <si>
    <t>0213241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</si>
  <si>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</si>
  <si>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</si>
  <si>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 xml:space="preserve">Хрещення Господнє – свято Богоявлення 
</t>
  </si>
  <si>
    <t>День вшанування учасників бойових дій на території інших держав.</t>
  </si>
  <si>
    <t>День працівників  житлово-комунального господарства і побутового обслуговування населення</t>
  </si>
  <si>
    <t>День Національної Гвардії України</t>
  </si>
  <si>
    <t>День довкілля</t>
  </si>
  <si>
    <t>Міжнародний день пам’яті жертв радіаційних аварій та катастроф</t>
  </si>
  <si>
    <t xml:space="preserve">День міжнародної солідарності  трудящих </t>
  </si>
  <si>
    <t>День пам’яті та примирення. День матері</t>
  </si>
  <si>
    <t>День Перемоги над нацизмом у другій світовій війні</t>
  </si>
  <si>
    <t xml:space="preserve">День медичного працівника  </t>
  </si>
  <si>
    <t>День скорботи і вшанування пам'яті жертв  війни в Україні</t>
  </si>
  <si>
    <t>День молоді</t>
  </si>
  <si>
    <t>День Конституції України</t>
  </si>
  <si>
    <t xml:space="preserve">День визволення м. Попасна від незаконних збройних формувань </t>
  </si>
  <si>
    <t>День Національної поліції</t>
  </si>
  <si>
    <t>День Державного Прапора України</t>
  </si>
  <si>
    <t xml:space="preserve">День Незалежності України </t>
  </si>
  <si>
    <t>День знань</t>
  </si>
  <si>
    <t>День міста Попасна</t>
  </si>
  <si>
    <t>День підприємця</t>
  </si>
  <si>
    <t>День селища Камишуваха</t>
  </si>
  <si>
    <t>День рятівника України</t>
  </si>
  <si>
    <t>День селища Врубівка</t>
  </si>
  <si>
    <t>День вихователя</t>
  </si>
  <si>
    <t>День усиновлення</t>
  </si>
  <si>
    <t>Міжнародний день людей похилого віку</t>
  </si>
  <si>
    <t>День працівників освіти</t>
  </si>
  <si>
    <t>День села Троїцьке</t>
  </si>
  <si>
    <t>День захисника України. День Українського козацтва</t>
  </si>
  <si>
    <t>День  залізничників</t>
  </si>
  <si>
    <t>День працівників соціальної сфери</t>
  </si>
  <si>
    <t>Всеукраїнський день працівників культури та майстрів народного мистецтва</t>
  </si>
  <si>
    <t>День працівників сільського господарства</t>
  </si>
  <si>
    <t>День гідності і свободи</t>
  </si>
  <si>
    <t>День пам'яті жертв голодоморів</t>
  </si>
  <si>
    <t>День працівників прокуратури</t>
  </si>
  <si>
    <t>Міжнародний день інвалідів</t>
  </si>
  <si>
    <t>Міжнародний день волонтера</t>
  </si>
  <si>
    <t>День Збройних сил України</t>
  </si>
  <si>
    <t xml:space="preserve">День місцевого самоврядування </t>
  </si>
  <si>
    <t>День  вшанування учасників ліквідації  аварії на  ЧАЕС</t>
  </si>
  <si>
    <t>День працівників суду</t>
  </si>
  <si>
    <t>День Святого Миколая, відкриття ялинок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</si>
  <si>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</si>
  <si>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</si>
  <si>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</si>
  <si>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</si>
  <si>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</si>
  <si>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</si>
  <si>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Начальник управління фінансів</t>
  </si>
  <si>
    <t>Галина КАРАЧЕВЦЕВА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</si>
  <si>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</si>
  <si>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</si>
  <si>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</si>
  <si>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</si>
  <si>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</si>
  <si>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</si>
  <si>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</si>
  <si>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</si>
  <si>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</si>
  <si>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</si>
  <si>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</si>
  <si>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</si>
  <si>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</si>
  <si>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</si>
  <si>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</si>
  <si>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</si>
  <si>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</si>
  <si>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</si>
  <si>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</si>
  <si>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</si>
  <si>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</si>
  <si>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</si>
  <si>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</si>
  <si>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</si>
  <si>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</si>
  <si>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</si>
  <si>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</si>
  <si>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</si>
  <si>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</si>
  <si>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</si>
  <si>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</si>
  <si>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</si>
  <si>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</si>
  <si>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</si>
  <si>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</si>
  <si>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</si>
  <si>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</si>
  <si>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</si>
  <si>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</si>
  <si>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</si>
  <si>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</si>
  <si>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</si>
  <si>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</si>
  <si>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</si>
  <si>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Доходи Попаснянської міської територіальної громади на 2022 рік</t>
  </si>
  <si>
    <t>Базова дотація</t>
  </si>
  <si>
    <t>Перелік  заходів Попаснянської міської територіальної громади на 2022 рік</t>
  </si>
  <si>
    <t>Додаток 1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</si>
  <si>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 xml:space="preserve"> Фінансування Попаснянської міської територіальної громади на 2022 рік</t>
  </si>
  <si>
    <t>Міжбюджетні трансферти  на 2022 рік</t>
  </si>
  <si>
    <t>Інша субвенція з місцевого бюджету на співфінансування проєкту "Капітальний ремонт опорного навчального закладу "Попаснянська загальноосвітня школа І-ІІІ ступенів № 1 Попаснянської районної ради Луганської області", розташованої за адресою: Луганська обл., Попаснянський район, м.Попасна, вул.Донецька, буд.2-А"                                                 (3220)</t>
  </si>
  <si>
    <t>Додаток 4 до розпорядження керівника Попаснянської міської  військово-цивільної адміністрації                                                             від          .        .  2021 №</t>
  </si>
  <si>
    <t>Розподіл видатків бюджету Попаснянської міської територіальної громади на 2022 рік</t>
  </si>
  <si>
    <t>08</t>
  </si>
  <si>
    <t xml:space="preserve">Відділ соціального захисту населення та охорони здоров`я Попаснянської міської військово-цивільної адміністрації </t>
  </si>
  <si>
    <t>0210160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</si>
  <si>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</si>
  <si>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</si>
  <si>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</si>
  <si>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</si>
  <si>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</si>
  <si>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</si>
  <si>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</si>
  <si>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Інша субвенція з місцевого бюджету на здійснення окремих видатків надання медичної допомоги на первинному рівні</t>
  </si>
  <si>
    <t xml:space="preserve">Інша субвенція з місцевого бюджету на здійснення окремих видатків надання медичної допомоги на вторинному рівні </t>
  </si>
  <si>
    <t xml:space="preserve">Інша субвенція з місцевого бюджету на утримання КЗ «Попаснянський центр комплексної реабілітації для осіб з інвалідністю «Лелека» </t>
  </si>
  <si>
    <t xml:space="preserve"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</si>
</sst>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3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" fillId="3" borderId="0" applyNumberFormat="0" applyBorder="0" applyAlignment="0" applyProtection="0"/>
    <xf numFmtId="0" fontId="6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7" fillId="47" borderId="13" applyNumberFormat="0" applyAlignment="0" applyProtection="0"/>
    <xf numFmtId="0" fontId="18" fillId="0" borderId="14" applyNumberFormat="0" applyFill="0" applyAlignment="0" applyProtection="0"/>
    <xf numFmtId="0" fontId="68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0" fontId="0" fillId="52" borderId="0" xfId="0" applyFont="1" applyFill="1" applyAlignment="1">
      <alignment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21" fillId="0" borderId="0" xfId="105">
      <alignment/>
      <protection/>
    </xf>
    <xf numFmtId="0" fontId="31" fillId="0" borderId="0" xfId="105" applyFont="1">
      <alignment/>
      <protection/>
    </xf>
    <xf numFmtId="0" fontId="26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7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7" fillId="0" borderId="15" xfId="105" applyFont="1" applyBorder="1" applyAlignment="1">
      <alignment horizontal="center" vertical="center"/>
      <protection/>
    </xf>
    <xf numFmtId="0" fontId="27" fillId="0" borderId="15" xfId="105" applyFont="1" applyBorder="1" applyAlignment="1">
      <alignment horizontal="center"/>
      <protection/>
    </xf>
    <xf numFmtId="0" fontId="27" fillId="0" borderId="0" xfId="105" applyFont="1">
      <alignment/>
      <protection/>
    </xf>
    <xf numFmtId="0" fontId="27" fillId="0" borderId="0" xfId="105" applyFont="1" applyBorder="1">
      <alignment/>
      <protection/>
    </xf>
    <xf numFmtId="0" fontId="27" fillId="0" borderId="0" xfId="109" applyFont="1">
      <alignment/>
      <protection/>
    </xf>
    <xf numFmtId="0" fontId="27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15" xfId="105" applyFont="1" applyBorder="1" applyAlignment="1">
      <alignment horizontal="left" vertical="top" wrapText="1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6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17" xfId="0" applyNumberFormat="1" applyFont="1" applyFill="1" applyBorder="1" applyAlignment="1" applyProtection="1">
      <alignment horizontal="center" vertical="center" wrapText="1"/>
      <protection/>
    </xf>
    <xf numFmtId="0" fontId="27" fillId="52" borderId="18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7" applyFont="1">
      <alignment/>
      <protection/>
    </xf>
    <xf numFmtId="197" fontId="27" fillId="52" borderId="0" xfId="0" applyNumberFormat="1" applyFont="1" applyFill="1" applyAlignment="1">
      <alignment/>
    </xf>
    <xf numFmtId="0" fontId="27" fillId="0" borderId="19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>
      <alignment horizontal="center" vertical="center"/>
    </xf>
    <xf numFmtId="0" fontId="27" fillId="52" borderId="15" xfId="0" applyFont="1" applyFill="1" applyBorder="1" applyAlignment="1">
      <alignment horizontal="center" vertical="center" wrapText="1"/>
    </xf>
    <xf numFmtId="0" fontId="27" fillId="53" borderId="15" xfId="0" applyFont="1" applyFill="1" applyBorder="1" applyAlignment="1">
      <alignment horizontal="center" vertical="center" wrapText="1"/>
    </xf>
    <xf numFmtId="197" fontId="19" fillId="0" borderId="0" xfId="0" applyNumberFormat="1" applyFont="1" applyFill="1" applyBorder="1" applyAlignment="1" applyProtection="1">
      <alignment horizontal="right" vertical="center" wrapText="1"/>
      <protection/>
    </xf>
    <xf numFmtId="197" fontId="27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197" fontId="27" fillId="0" borderId="0" xfId="0" applyNumberFormat="1" applyFont="1" applyAlignment="1">
      <alignment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vertical="center"/>
    </xf>
    <xf numFmtId="0" fontId="27" fillId="52" borderId="20" xfId="0" applyFont="1" applyFill="1" applyBorder="1" applyAlignment="1">
      <alignment vertical="center" wrapText="1"/>
    </xf>
    <xf numFmtId="0" fontId="27" fillId="52" borderId="20" xfId="0" applyFont="1" applyFill="1" applyBorder="1" applyAlignment="1">
      <alignment vertical="center"/>
    </xf>
    <xf numFmtId="49" fontId="27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0" fontId="27" fillId="5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7" fillId="52" borderId="18" xfId="0" applyFont="1" applyFill="1" applyBorder="1" applyAlignment="1">
      <alignment vertical="center" wrapText="1"/>
    </xf>
    <xf numFmtId="49" fontId="27" fillId="53" borderId="15" xfId="0" applyNumberFormat="1" applyFont="1" applyFill="1" applyBorder="1" applyAlignment="1">
      <alignment horizontal="center" vertical="center" wrapText="1"/>
    </xf>
    <xf numFmtId="49" fontId="27" fillId="52" borderId="0" xfId="0" applyNumberFormat="1" applyFont="1" applyFill="1" applyBorder="1" applyAlignment="1">
      <alignment horizontal="center" vertical="center" wrapText="1"/>
    </xf>
    <xf numFmtId="0" fontId="27" fillId="53" borderId="21" xfId="0" applyFont="1" applyFill="1" applyBorder="1" applyAlignment="1">
      <alignment horizontal="center" vertical="center" wrapText="1"/>
    </xf>
    <xf numFmtId="49" fontId="27" fillId="52" borderId="20" xfId="0" applyNumberFormat="1" applyFont="1" applyFill="1" applyBorder="1" applyAlignment="1">
      <alignment horizontal="center" vertical="center" wrapText="1"/>
    </xf>
    <xf numFmtId="49" fontId="27" fillId="52" borderId="21" xfId="0" applyNumberFormat="1" applyFont="1" applyFill="1" applyBorder="1" applyAlignment="1">
      <alignment horizontal="center" vertical="center" wrapText="1"/>
    </xf>
    <xf numFmtId="0" fontId="27" fillId="53" borderId="0" xfId="0" applyFont="1" applyFill="1" applyBorder="1" applyAlignment="1">
      <alignment horizontal="center" vertical="center" wrapText="1"/>
    </xf>
    <xf numFmtId="0" fontId="27" fillId="53" borderId="22" xfId="0" applyFont="1" applyFill="1" applyBorder="1" applyAlignment="1">
      <alignment horizontal="center" vertical="center" wrapText="1"/>
    </xf>
    <xf numFmtId="49" fontId="27" fillId="52" borderId="22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 wrapText="1"/>
    </xf>
    <xf numFmtId="49" fontId="27" fillId="52" borderId="23" xfId="0" applyNumberFormat="1" applyFont="1" applyFill="1" applyBorder="1" applyAlignment="1">
      <alignment horizontal="center" vertical="center" wrapText="1"/>
    </xf>
    <xf numFmtId="49" fontId="27" fillId="52" borderId="15" xfId="0" applyNumberFormat="1" applyFont="1" applyFill="1" applyBorder="1" applyAlignment="1" applyProtection="1">
      <alignment horizontal="center"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199" fontId="33" fillId="52" borderId="15" xfId="96" applyNumberFormat="1" applyFont="1" applyFill="1" applyBorder="1" applyAlignment="1">
      <alignment vertical="center"/>
      <protection/>
    </xf>
    <xf numFmtId="197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1" fontId="27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2" applyNumberFormat="1" applyFont="1" applyFill="1" applyBorder="1" applyAlignment="1" applyProtection="1">
      <alignment vertical="top"/>
      <protection/>
    </xf>
    <xf numFmtId="0" fontId="37" fillId="0" borderId="0" xfId="112" applyNumberFormat="1" applyFont="1" applyFill="1" applyBorder="1" applyAlignment="1" applyProtection="1">
      <alignment vertical="top"/>
      <protection/>
    </xf>
    <xf numFmtId="0" fontId="19" fillId="0" borderId="15" xfId="112" applyNumberFormat="1" applyFont="1" applyFill="1" applyBorder="1" applyAlignment="1" applyProtection="1">
      <alignment horizontal="center" vertical="center" wrapText="1"/>
      <protection/>
    </xf>
    <xf numFmtId="0" fontId="0" fillId="0" borderId="0" xfId="107">
      <alignment/>
      <protection/>
    </xf>
    <xf numFmtId="0" fontId="29" fillId="0" borderId="0" xfId="107" applyNumberFormat="1" applyFont="1" applyFill="1" applyBorder="1" applyAlignment="1" applyProtection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197" fontId="27" fillId="0" borderId="0" xfId="107" applyNumberFormat="1" applyFont="1">
      <alignment/>
      <protection/>
    </xf>
    <xf numFmtId="0" fontId="0" fillId="0" borderId="0" xfId="107" applyAlignment="1">
      <alignment horizontal="left" vertical="top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32" fillId="0" borderId="15" xfId="0" applyFont="1" applyBorder="1" applyAlignment="1">
      <alignment vertical="center" wrapText="1"/>
    </xf>
    <xf numFmtId="0" fontId="33" fillId="52" borderId="15" xfId="0" applyFont="1" applyFill="1" applyBorder="1" applyAlignment="1">
      <alignment wrapText="1"/>
    </xf>
    <xf numFmtId="0" fontId="33" fillId="0" borderId="15" xfId="108" applyFont="1" applyBorder="1" applyAlignment="1">
      <alignment wrapText="1"/>
      <protection/>
    </xf>
    <xf numFmtId="49" fontId="27" fillId="54" borderId="15" xfId="0" applyNumberFormat="1" applyFont="1" applyFill="1" applyBorder="1" applyAlignment="1">
      <alignment horizontal="center" vertical="center" wrapText="1"/>
    </xf>
    <xf numFmtId="0" fontId="70" fillId="0" borderId="15" xfId="108" applyFont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7" fillId="54" borderId="15" xfId="0" applyFont="1" applyFill="1" applyBorder="1" applyAlignment="1">
      <alignment horizontal="center" vertical="center" wrapText="1"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27" fillId="54" borderId="15" xfId="0" applyNumberFormat="1" applyFont="1" applyFill="1" applyBorder="1" applyAlignment="1" applyProtection="1">
      <alignment horizontal="center" vertical="center" wrapText="1"/>
      <protection/>
    </xf>
    <xf numFmtId="199" fontId="33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7" fillId="54" borderId="18" xfId="0" applyNumberFormat="1" applyFont="1" applyFill="1" applyBorder="1" applyAlignment="1">
      <alignment horizontal="center" vertical="center" wrapText="1"/>
    </xf>
    <xf numFmtId="197" fontId="27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2" applyNumberFormat="1" applyFont="1" applyFill="1" applyBorder="1" applyAlignment="1" applyProtection="1">
      <alignment horizontal="center" vertical="top"/>
      <protection/>
    </xf>
    <xf numFmtId="1" fontId="34" fillId="0" borderId="0" xfId="0" applyNumberFormat="1" applyFont="1" applyFill="1" applyBorder="1" applyAlignment="1" applyProtection="1">
      <alignment vertical="center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112" applyNumberFormat="1" applyFont="1" applyFill="1" applyBorder="1" applyAlignment="1" applyProtection="1">
      <alignment vertical="top"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2" fillId="54" borderId="15" xfId="96" applyNumberFormat="1" applyFont="1" applyFill="1" applyBorder="1" applyAlignment="1">
      <alignment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1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0" borderId="15" xfId="108" applyFont="1" applyBorder="1" applyAlignment="1">
      <alignment horizontal="center" vertical="center" wrapText="1"/>
      <protection/>
    </xf>
    <xf numFmtId="0" fontId="70" fillId="0" borderId="15" xfId="108" applyFont="1" applyBorder="1" applyAlignment="1">
      <alignment horizontal="center" vertical="center"/>
      <protection/>
    </xf>
    <xf numFmtId="0" fontId="27" fillId="0" borderId="15" xfId="0" applyFont="1" applyBorder="1" applyAlignment="1">
      <alignment wrapText="1"/>
    </xf>
    <xf numFmtId="0" fontId="27" fillId="0" borderId="15" xfId="0" applyFont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32" fillId="0" borderId="15" xfId="108" applyFont="1" applyBorder="1" applyAlignment="1">
      <alignment horizontal="center" vertical="center" wrapText="1"/>
      <protection/>
    </xf>
    <xf numFmtId="0" fontId="32" fillId="0" borderId="15" xfId="108" applyFont="1" applyBorder="1" applyAlignment="1">
      <alignment wrapText="1"/>
      <protection/>
    </xf>
    <xf numFmtId="0" fontId="19" fillId="0" borderId="15" xfId="0" applyFont="1" applyBorder="1" applyAlignment="1">
      <alignment vertical="center"/>
    </xf>
    <xf numFmtId="199" fontId="27" fillId="54" borderId="15" xfId="96" applyNumberFormat="1" applyFont="1" applyFill="1" applyBorder="1" applyAlignment="1">
      <alignment vertical="center"/>
      <protection/>
    </xf>
    <xf numFmtId="199" fontId="27" fillId="0" borderId="0" xfId="0" applyNumberFormat="1" applyFont="1" applyFill="1" applyAlignment="1" applyProtection="1">
      <alignment/>
      <protection/>
    </xf>
    <xf numFmtId="199" fontId="33" fillId="54" borderId="15" xfId="96" applyNumberFormat="1" applyFont="1" applyFill="1" applyBorder="1" applyAlignment="1">
      <alignment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18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vertical="center" wrapText="1"/>
    </xf>
    <xf numFmtId="0" fontId="27" fillId="54" borderId="15" xfId="114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7" fillId="54" borderId="15" xfId="0" applyNumberFormat="1" applyFont="1" applyFill="1" applyBorder="1" applyAlignment="1" applyProtection="1">
      <alignment horizontal="center" vertical="center"/>
      <protection/>
    </xf>
    <xf numFmtId="0" fontId="27" fillId="54" borderId="21" xfId="0" applyFont="1" applyFill="1" applyBorder="1" applyAlignment="1">
      <alignment vertical="center" wrapText="1"/>
    </xf>
    <xf numFmtId="0" fontId="70" fillId="54" borderId="15" xfId="0" applyFont="1" applyFill="1" applyBorder="1" applyAlignment="1">
      <alignment wrapText="1"/>
    </xf>
    <xf numFmtId="0" fontId="27" fillId="54" borderId="21" xfId="0" applyNumberFormat="1" applyFont="1" applyFill="1" applyBorder="1" applyAlignment="1">
      <alignment vertical="center" wrapText="1"/>
    </xf>
    <xf numFmtId="0" fontId="27" fillId="54" borderId="15" xfId="0" applyNumberFormat="1" applyFont="1" applyFill="1" applyBorder="1" applyAlignment="1">
      <alignment vertical="center" wrapText="1"/>
    </xf>
    <xf numFmtId="0" fontId="70" fillId="54" borderId="15" xfId="108" applyFont="1" applyFill="1" applyBorder="1" applyAlignment="1">
      <alignment wrapText="1"/>
      <protection/>
    </xf>
    <xf numFmtId="0" fontId="27" fillId="54" borderId="15" xfId="0" applyFont="1" applyFill="1" applyBorder="1" applyAlignment="1">
      <alignment vertical="center"/>
    </xf>
    <xf numFmtId="0" fontId="70" fillId="54" borderId="18" xfId="0" applyFont="1" applyFill="1" applyBorder="1" applyAlignment="1">
      <alignment vertical="center" wrapText="1"/>
    </xf>
    <xf numFmtId="199" fontId="27" fillId="54" borderId="18" xfId="0" applyNumberFormat="1" applyFont="1" applyFill="1" applyBorder="1" applyAlignment="1" applyProtection="1">
      <alignment horizontal="center" vertical="center" wrapText="1"/>
      <protection/>
    </xf>
    <xf numFmtId="199" fontId="27" fillId="54" borderId="18" xfId="0" applyNumberFormat="1" applyFont="1" applyFill="1" applyBorder="1" applyAlignment="1" applyProtection="1">
      <alignment horizontal="center" vertical="center"/>
      <protection/>
    </xf>
    <xf numFmtId="0" fontId="27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0" fillId="0" borderId="0" xfId="107" applyFont="1">
      <alignment/>
      <protection/>
    </xf>
    <xf numFmtId="0" fontId="38" fillId="0" borderId="0" xfId="107" applyFont="1" applyAlignment="1">
      <alignment horizontal="center" vertical="center" wrapText="1"/>
      <protection/>
    </xf>
    <xf numFmtId="0" fontId="39" fillId="0" borderId="0" xfId="107" applyFont="1" applyAlignment="1">
      <alignment vertical="center" wrapText="1"/>
      <protection/>
    </xf>
    <xf numFmtId="0" fontId="39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27" fillId="0" borderId="15" xfId="0" applyFont="1" applyBorder="1" applyAlignment="1">
      <alignment horizontal="center" vertical="center" wrapText="1"/>
    </xf>
    <xf numFmtId="0" fontId="40" fillId="0" borderId="18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199" fontId="40" fillId="0" borderId="18" xfId="107" applyNumberFormat="1" applyFont="1" applyBorder="1" applyAlignment="1">
      <alignment horizontal="center" vertical="center" wrapText="1"/>
      <protection/>
    </xf>
    <xf numFmtId="199" fontId="40" fillId="0" borderId="15" xfId="107" applyNumberFormat="1" applyFont="1" applyBorder="1" applyAlignment="1">
      <alignment horizontal="center" vertical="center" wrapText="1"/>
      <protection/>
    </xf>
    <xf numFmtId="0" fontId="41" fillId="0" borderId="15" xfId="107" applyFont="1" applyBorder="1" applyAlignment="1">
      <alignment horizontal="right"/>
      <protection/>
    </xf>
    <xf numFmtId="0" fontId="28" fillId="0" borderId="15" xfId="52" applyFont="1" applyBorder="1" applyAlignment="1">
      <alignment horizontal="right"/>
      <protection/>
    </xf>
    <xf numFmtId="0" fontId="28" fillId="0" borderId="21" xfId="52" applyFont="1" applyBorder="1" applyAlignment="1">
      <alignment horizontal="center"/>
      <protection/>
    </xf>
    <xf numFmtId="199" fontId="27" fillId="0" borderId="15" xfId="107" applyNumberFormat="1" applyFont="1" applyBorder="1" applyAlignment="1">
      <alignment horizontal="center" vertical="center" wrapText="1"/>
      <protection/>
    </xf>
    <xf numFmtId="199" fontId="27" fillId="54" borderId="15" xfId="109" applyNumberFormat="1" applyFont="1" applyFill="1" applyBorder="1" applyAlignment="1">
      <alignment horizontal="center" vertical="center" wrapText="1"/>
      <protection/>
    </xf>
    <xf numFmtId="0" fontId="28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0" fontId="36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6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6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42" fillId="0" borderId="24" xfId="107" applyFont="1" applyBorder="1" applyAlignment="1">
      <alignment horizont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1" xfId="107" applyFont="1" applyFill="1" applyBorder="1" applyAlignment="1">
      <alignment horizontal="center" vertical="center" wrapText="1"/>
      <protection/>
    </xf>
    <xf numFmtId="199" fontId="27" fillId="52" borderId="15" xfId="107" applyNumberFormat="1" applyFont="1" applyFill="1" applyBorder="1" applyAlignment="1">
      <alignment horizontal="center" vertical="center" wrapText="1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49" fontId="27" fillId="54" borderId="20" xfId="0" applyNumberFormat="1" applyFont="1" applyFill="1" applyBorder="1" applyAlignment="1">
      <alignment horizontal="center" vertical="center" wrapText="1"/>
    </xf>
    <xf numFmtId="0" fontId="27" fillId="54" borderId="20" xfId="114" applyFont="1" applyFill="1" applyBorder="1" applyAlignment="1">
      <alignment vertical="center" wrapText="1"/>
      <protection/>
    </xf>
    <xf numFmtId="49" fontId="27" fillId="54" borderId="15" xfId="0" applyNumberFormat="1" applyFont="1" applyFill="1" applyBorder="1" applyAlignment="1">
      <alignment horizontal="center" vertical="center"/>
    </xf>
    <xf numFmtId="0" fontId="27" fillId="54" borderId="21" xfId="0" applyFont="1" applyFill="1" applyBorder="1" applyAlignment="1">
      <alignment horizontal="center" vertical="center" wrapText="1"/>
    </xf>
    <xf numFmtId="49" fontId="27" fillId="54" borderId="21" xfId="0" applyNumberFormat="1" applyFont="1" applyFill="1" applyBorder="1" applyAlignment="1">
      <alignment horizontal="center" vertical="center" wrapText="1"/>
    </xf>
    <xf numFmtId="49" fontId="19" fillId="54" borderId="16" xfId="0" applyNumberFormat="1" applyFont="1" applyFill="1" applyBorder="1" applyAlignment="1">
      <alignment horizontal="center" vertical="center" wrapText="1"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2" fillId="0" borderId="15" xfId="108" applyNumberFormat="1" applyFont="1" applyBorder="1" applyAlignment="1" quotePrefix="1">
      <alignment horizontal="center" vertical="center" wrapText="1"/>
      <protection/>
    </xf>
    <xf numFmtId="0" fontId="70" fillId="0" borderId="15" xfId="108" applyFont="1" applyBorder="1" applyAlignment="1" quotePrefix="1">
      <alignment horizontal="center" vertical="center" wrapText="1"/>
      <protection/>
    </xf>
    <xf numFmtId="4" fontId="70" fillId="0" borderId="15" xfId="108" applyNumberFormat="1" applyFont="1" applyBorder="1" applyAlignment="1" quotePrefix="1">
      <alignment horizontal="center" vertical="center" wrapText="1"/>
      <protection/>
    </xf>
    <xf numFmtId="4" fontId="70" fillId="0" borderId="15" xfId="108" applyNumberFormat="1" applyFont="1" applyBorder="1" applyAlignment="1" quotePrefix="1">
      <alignment vertical="center" wrapText="1"/>
      <protection/>
    </xf>
    <xf numFmtId="0" fontId="43" fillId="0" borderId="0" xfId="113" applyFont="1" applyFill="1">
      <alignment/>
      <protection/>
    </xf>
    <xf numFmtId="0" fontId="43" fillId="0" borderId="19" xfId="113" applyFont="1" applyFill="1" applyBorder="1" applyAlignment="1">
      <alignment vertical="center"/>
      <protection/>
    </xf>
    <xf numFmtId="14" fontId="44" fillId="0" borderId="19" xfId="110" applyNumberFormat="1" applyFont="1" applyBorder="1" applyAlignment="1">
      <alignment vertical="center"/>
      <protection/>
    </xf>
    <xf numFmtId="0" fontId="44" fillId="0" borderId="0" xfId="111" applyFont="1" applyAlignment="1">
      <alignment vertical="center"/>
      <protection/>
    </xf>
    <xf numFmtId="0" fontId="27" fillId="0" borderId="15" xfId="105" applyFont="1" applyFill="1" applyBorder="1" applyAlignment="1">
      <alignment horizontal="justify" vertical="center" wrapText="1"/>
      <protection/>
    </xf>
    <xf numFmtId="199" fontId="27" fillId="54" borderId="15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199" fontId="19" fillId="54" borderId="0" xfId="0" applyNumberFormat="1" applyFont="1" applyFill="1" applyBorder="1" applyAlignment="1" applyProtection="1">
      <alignment vertical="center"/>
      <protection/>
    </xf>
    <xf numFmtId="0" fontId="27" fillId="0" borderId="0" xfId="112" applyNumberFormat="1" applyFont="1" applyFill="1" applyBorder="1" applyAlignment="1" applyProtection="1">
      <alignment vertical="top"/>
      <protection/>
    </xf>
    <xf numFmtId="0" fontId="19" fillId="0" borderId="0" xfId="112" applyNumberFormat="1" applyFont="1" applyFill="1" applyBorder="1" applyAlignment="1" applyProtection="1">
      <alignment vertical="top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0" xfId="0" applyNumberFormat="1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0" fontId="22" fillId="54" borderId="0" xfId="112" applyNumberFormat="1" applyFont="1" applyFill="1" applyBorder="1" applyAlignment="1" applyProtection="1">
      <alignment vertical="top"/>
      <protection/>
    </xf>
    <xf numFmtId="199" fontId="19" fillId="54" borderId="15" xfId="96" applyNumberFormat="1" applyFont="1" applyFill="1" applyBorder="1" applyAlignment="1">
      <alignment vertical="center"/>
      <protection/>
    </xf>
    <xf numFmtId="0" fontId="19" fillId="0" borderId="0" xfId="105" applyFont="1" applyAlignment="1">
      <alignment horizontal="center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7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5" xfId="105" applyFont="1" applyBorder="1" applyAlignment="1">
      <alignment horizontal="left" vertical="top" wrapText="1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27" fillId="0" borderId="15" xfId="105" applyFont="1" applyBorder="1" applyAlignment="1">
      <alignment horizontal="center" vertical="top" wrapText="1"/>
      <protection/>
    </xf>
    <xf numFmtId="49" fontId="27" fillId="0" borderId="15" xfId="105" applyNumberFormat="1" applyFont="1" applyFill="1" applyBorder="1" applyAlignment="1">
      <alignment horizontal="center" vertical="top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0" fillId="54" borderId="15" xfId="108" applyFont="1" applyFill="1" applyBorder="1" applyAlignment="1" quotePrefix="1">
      <alignment horizontal="center" vertical="center" wrapText="1"/>
      <protection/>
    </xf>
    <xf numFmtId="4" fontId="71" fillId="54" borderId="15" xfId="108" applyNumberFormat="1" applyFont="1" applyFill="1" applyBorder="1" applyAlignment="1" quotePrefix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2" fillId="54" borderId="0" xfId="96" applyNumberFormat="1" applyFont="1" applyFill="1" applyBorder="1" applyAlignment="1">
      <alignment vertical="center"/>
      <protection/>
    </xf>
    <xf numFmtId="0" fontId="39" fillId="0" borderId="0" xfId="107" applyFont="1" applyBorder="1" applyAlignment="1">
      <alignment vertical="center" wrapText="1"/>
      <protection/>
    </xf>
    <xf numFmtId="14" fontId="44" fillId="0" borderId="0" xfId="110" applyNumberFormat="1" applyFont="1" applyBorder="1" applyAlignment="1">
      <alignment vertical="center"/>
      <protection/>
    </xf>
    <xf numFmtId="0" fontId="43" fillId="0" borderId="0" xfId="113" applyFont="1" applyFill="1" applyBorder="1" applyAlignment="1">
      <alignment vertical="center"/>
      <protection/>
    </xf>
    <xf numFmtId="49" fontId="27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7" fillId="0" borderId="0" xfId="107" applyFont="1" applyAlignment="1">
      <alignment horizontal="center"/>
      <protection/>
    </xf>
    <xf numFmtId="199" fontId="39" fillId="0" borderId="18" xfId="107" applyNumberFormat="1" applyFont="1" applyBorder="1" applyAlignment="1">
      <alignment horizontal="center" vertical="center" wrapText="1"/>
      <protection/>
    </xf>
    <xf numFmtId="199" fontId="39" fillId="0" borderId="0" xfId="107" applyNumberFormat="1" applyFont="1" applyBorder="1" applyAlignment="1">
      <alignment horizontal="center" vertical="center" wrapText="1"/>
      <protection/>
    </xf>
    <xf numFmtId="199" fontId="19" fillId="0" borderId="0" xfId="107" applyNumberFormat="1" applyFont="1" applyBorder="1" applyAlignment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98" fontId="27" fillId="0" borderId="0" xfId="105" applyNumberFormat="1" applyFont="1" applyFill="1" applyBorder="1">
      <alignment/>
      <protection/>
    </xf>
    <xf numFmtId="198" fontId="27" fillId="0" borderId="0" xfId="105" applyNumberFormat="1" applyFont="1" applyBorder="1">
      <alignment/>
      <protection/>
    </xf>
    <xf numFmtId="0" fontId="22" fillId="54" borderId="0" xfId="112" applyNumberFormat="1" applyFont="1" applyFill="1" applyBorder="1" applyAlignment="1" applyProtection="1">
      <alignment vertical="top"/>
      <protection/>
    </xf>
    <xf numFmtId="0" fontId="27" fillId="54" borderId="0" xfId="105" applyFont="1" applyFill="1" applyBorder="1">
      <alignment/>
      <protection/>
    </xf>
    <xf numFmtId="0" fontId="40" fillId="54" borderId="18" xfId="107" applyFont="1" applyFill="1" applyBorder="1" applyAlignment="1">
      <alignment horizontal="left" vertical="center" wrapText="1"/>
      <protection/>
    </xf>
    <xf numFmtId="0" fontId="27" fillId="54" borderId="15" xfId="109" applyFont="1" applyFill="1" applyBorder="1" applyAlignment="1">
      <alignment vertical="center" wrapText="1"/>
      <protection/>
    </xf>
    <xf numFmtId="0" fontId="19" fillId="54" borderId="21" xfId="107" applyFont="1" applyFill="1" applyBorder="1" applyAlignment="1">
      <alignment horizontal="center" vertical="center" wrapText="1"/>
      <protection/>
    </xf>
    <xf numFmtId="4" fontId="70" fillId="0" borderId="15" xfId="108" applyNumberFormat="1" applyFont="1" applyFill="1" applyBorder="1" applyAlignment="1" quotePrefix="1">
      <alignment vertical="center" wrapText="1"/>
      <protection/>
    </xf>
    <xf numFmtId="0" fontId="27" fillId="0" borderId="15" xfId="105" applyFont="1" applyBorder="1" applyAlignment="1">
      <alignment horizontal="left" vertical="center" wrapText="1"/>
      <protection/>
    </xf>
    <xf numFmtId="49" fontId="27" fillId="0" borderId="15" xfId="105" applyNumberFormat="1" applyFont="1" applyFill="1" applyBorder="1" applyAlignment="1">
      <alignment horizontal="center" vertical="center"/>
      <protection/>
    </xf>
    <xf numFmtId="49" fontId="27" fillId="54" borderId="15" xfId="0" applyNumberFormat="1" applyFont="1" applyFill="1" applyBorder="1" applyAlignment="1" applyProtection="1">
      <alignment horizontal="center" vertical="center"/>
      <protection/>
    </xf>
    <xf numFmtId="199" fontId="33" fillId="54" borderId="15" xfId="96" applyNumberFormat="1" applyFont="1" applyFill="1" applyBorder="1" applyAlignment="1">
      <alignment vertical="center"/>
      <protection/>
    </xf>
    <xf numFmtId="0" fontId="27" fillId="54" borderId="0" xfId="0" applyFont="1" applyFill="1" applyBorder="1" applyAlignment="1">
      <alignment horizontal="center" vertical="center" wrapText="1"/>
    </xf>
    <xf numFmtId="0" fontId="70" fillId="54" borderId="0" xfId="108" applyFont="1" applyFill="1" applyBorder="1" applyAlignment="1">
      <alignment wrapText="1"/>
      <protection/>
    </xf>
    <xf numFmtId="4" fontId="70" fillId="0" borderId="20" xfId="108" applyNumberFormat="1" applyFont="1" applyBorder="1" applyAlignment="1" quotePrefix="1">
      <alignment vertical="center" wrapText="1"/>
      <protection/>
    </xf>
    <xf numFmtId="0" fontId="27" fillId="0" borderId="15" xfId="112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left" vertical="center" wrapText="1"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99" fontId="27" fillId="54" borderId="0" xfId="0" applyNumberFormat="1" applyFont="1" applyFill="1" applyBorder="1" applyAlignment="1" applyProtection="1">
      <alignment horizontal="center" vertical="center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199" fontId="27" fillId="52" borderId="18" xfId="107" applyNumberFormat="1" applyFont="1" applyFill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198" fontId="28" fillId="0" borderId="15" xfId="105" applyNumberFormat="1" applyFont="1" applyBorder="1" applyAlignment="1">
      <alignment horizontal="center" vertical="center"/>
      <protection/>
    </xf>
    <xf numFmtId="198" fontId="72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/>
      <protection/>
    </xf>
    <xf numFmtId="198" fontId="73" fillId="0" borderId="15" xfId="105" applyNumberFormat="1" applyFont="1" applyBorder="1" applyAlignment="1">
      <alignment horizontal="center" vertical="center"/>
      <protection/>
    </xf>
    <xf numFmtId="198" fontId="29" fillId="0" borderId="15" xfId="105" applyNumberFormat="1" applyFont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40" fillId="54" borderId="21" xfId="107" applyFont="1" applyFill="1" applyBorder="1" applyAlignment="1">
      <alignment horizontal="center" vertical="center" wrapText="1"/>
      <protection/>
    </xf>
    <xf numFmtId="199" fontId="40" fillId="54" borderId="18" xfId="107" applyNumberFormat="1" applyFont="1" applyFill="1" applyBorder="1" applyAlignment="1">
      <alignment horizontal="center" vertical="center" wrapText="1"/>
      <protection/>
    </xf>
    <xf numFmtId="0" fontId="27" fillId="54" borderId="0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0" fillId="0" borderId="15" xfId="0" applyFont="1" applyBorder="1" applyAlignment="1" quotePrefix="1">
      <alignment vertical="center" wrapText="1"/>
    </xf>
    <xf numFmtId="49" fontId="19" fillId="54" borderId="15" xfId="0" applyNumberFormat="1" applyFont="1" applyFill="1" applyBorder="1" applyAlignment="1">
      <alignment horizontal="center" vertical="center"/>
    </xf>
    <xf numFmtId="49" fontId="19" fillId="54" borderId="21" xfId="0" applyNumberFormat="1" applyFont="1" applyFill="1" applyBorder="1" applyAlignment="1">
      <alignment horizontal="center" vertical="center" wrapText="1"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44" fillId="0" borderId="15" xfId="0" applyFont="1" applyBorder="1" applyAlignment="1">
      <alignment horizontal="center" vertical="center" wrapText="1"/>
    </xf>
    <xf numFmtId="4" fontId="70" fillId="0" borderId="15" xfId="108" applyNumberFormat="1" applyFont="1" applyBorder="1" applyAlignment="1">
      <alignment vertical="center" wrapText="1"/>
      <protection/>
    </xf>
    <xf numFmtId="0" fontId="70" fillId="0" borderId="15" xfId="0" applyFont="1" applyBorder="1" applyAlignment="1">
      <alignment vertical="center" wrapText="1"/>
    </xf>
    <xf numFmtId="199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5" fillId="0" borderId="0" xfId="0" applyNumberFormat="1" applyFont="1" applyFill="1" applyAlignment="1" applyProtection="1">
      <alignment horizontal="center" vertical="center"/>
      <protection/>
    </xf>
    <xf numFmtId="0" fontId="27" fillId="54" borderId="25" xfId="0" applyFont="1" applyFill="1" applyBorder="1" applyAlignment="1">
      <alignment horizontal="center" vertical="center" wrapText="1"/>
    </xf>
    <xf numFmtId="0" fontId="27" fillId="54" borderId="0" xfId="0" applyFont="1" applyFill="1" applyBorder="1" applyAlignment="1">
      <alignment horizontal="center" vertical="center" wrapText="1"/>
    </xf>
    <xf numFmtId="0" fontId="27" fillId="54" borderId="26" xfId="0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Alignment="1">
      <alignment/>
      <protection/>
    </xf>
    <xf numFmtId="0" fontId="0" fillId="0" borderId="0" xfId="0" applyAlignment="1">
      <alignment/>
    </xf>
    <xf numFmtId="0" fontId="27" fillId="0" borderId="0" xfId="10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7" fillId="0" borderId="16" xfId="105" applyFont="1" applyFill="1" applyBorder="1" applyAlignment="1">
      <alignment horizontal="center" vertical="center" wrapText="1"/>
      <protection/>
    </xf>
    <xf numFmtId="0" fontId="27" fillId="0" borderId="18" xfId="105" applyFont="1" applyFill="1" applyBorder="1" applyAlignment="1">
      <alignment horizontal="center" vertical="center" wrapText="1"/>
      <protection/>
    </xf>
    <xf numFmtId="0" fontId="26" fillId="0" borderId="0" xfId="105" applyFont="1" applyAlignment="1">
      <alignment horizontal="center"/>
      <protection/>
    </xf>
    <xf numFmtId="0" fontId="45" fillId="0" borderId="0" xfId="105" applyFont="1" applyAlignment="1">
      <alignment horizontal="center" vertical="top" wrapText="1"/>
      <protection/>
    </xf>
    <xf numFmtId="0" fontId="27" fillId="0" borderId="27" xfId="105" applyFont="1" applyBorder="1" applyAlignment="1">
      <alignment horizontal="center" vertical="center" wrapText="1"/>
      <protection/>
    </xf>
    <xf numFmtId="0" fontId="27" fillId="0" borderId="28" xfId="105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15" xfId="0" applyNumberFormat="1" applyFont="1" applyFill="1" applyBorder="1" applyAlignment="1" applyProtection="1">
      <alignment horizontal="center" vertical="center" wrapText="1"/>
      <protection/>
    </xf>
    <xf numFmtId="0" fontId="27" fillId="52" borderId="16" xfId="0" applyNumberFormat="1" applyFont="1" applyFill="1" applyBorder="1" applyAlignment="1" applyProtection="1">
      <alignment horizontal="center" vertical="center" wrapText="1"/>
      <protection/>
    </xf>
    <xf numFmtId="0" fontId="27" fillId="54" borderId="17" xfId="0" applyNumberFormat="1" applyFont="1" applyFill="1" applyBorder="1" applyAlignment="1" applyProtection="1">
      <alignment horizontal="center" vertical="center" wrapText="1"/>
      <protection/>
    </xf>
    <xf numFmtId="0" fontId="27" fillId="52" borderId="18" xfId="0" applyNumberFormat="1" applyFont="1" applyFill="1" applyBorder="1" applyAlignment="1" applyProtection="1">
      <alignment horizontal="center" vertical="center" wrapText="1"/>
      <protection/>
    </xf>
    <xf numFmtId="197" fontId="27" fillId="52" borderId="0" xfId="0" applyNumberFormat="1" applyFont="1" applyFill="1" applyBorder="1" applyAlignment="1" applyProtection="1">
      <alignment horizontal="left" vertical="center" wrapText="1"/>
      <protection/>
    </xf>
    <xf numFmtId="197" fontId="27" fillId="54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27" fillId="0" borderId="0" xfId="0" applyFont="1" applyAlignment="1">
      <alignment horizontal="left" vertical="top"/>
    </xf>
    <xf numFmtId="0" fontId="45" fillId="0" borderId="0" xfId="0" applyNumberFormat="1" applyFont="1" applyFill="1" applyAlignment="1" applyProtection="1">
      <alignment horizontal="center"/>
      <protection/>
    </xf>
    <xf numFmtId="0" fontId="27" fillId="54" borderId="0" xfId="0" applyNumberFormat="1" applyFont="1" applyFill="1" applyBorder="1" applyAlignment="1" applyProtection="1">
      <alignment vertical="center"/>
      <protection/>
    </xf>
    <xf numFmtId="0" fontId="40" fillId="0" borderId="16" xfId="107" applyFont="1" applyBorder="1" applyAlignment="1">
      <alignment horizontal="center" vertical="center" wrapText="1"/>
      <protection/>
    </xf>
    <xf numFmtId="0" fontId="40" fillId="0" borderId="18" xfId="107" applyFont="1" applyBorder="1" applyAlignment="1">
      <alignment horizontal="center" vertical="center" wrapText="1"/>
      <protection/>
    </xf>
    <xf numFmtId="0" fontId="40" fillId="0" borderId="27" xfId="107" applyFont="1" applyBorder="1" applyAlignment="1">
      <alignment horizontal="center" vertical="center" wrapText="1"/>
      <protection/>
    </xf>
    <xf numFmtId="0" fontId="40" fillId="0" borderId="29" xfId="107" applyFont="1" applyBorder="1" applyAlignment="1">
      <alignment horizontal="center" vertical="center" wrapText="1"/>
      <protection/>
    </xf>
    <xf numFmtId="0" fontId="40" fillId="0" borderId="30" xfId="107" applyFont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107" applyFont="1" applyBorder="1" applyAlignment="1">
      <alignment horizontal="center" vertical="center" wrapText="1"/>
      <protection/>
    </xf>
    <xf numFmtId="0" fontId="27" fillId="0" borderId="22" xfId="107" applyFont="1" applyBorder="1" applyAlignment="1">
      <alignment horizontal="center" vertical="center" wrapText="1"/>
      <protection/>
    </xf>
    <xf numFmtId="0" fontId="27" fillId="0" borderId="20" xfId="107" applyFont="1" applyBorder="1" applyAlignment="1">
      <alignment horizontal="center" vertical="center" wrapText="1"/>
      <protection/>
    </xf>
    <xf numFmtId="0" fontId="40" fillId="0" borderId="17" xfId="107" applyFont="1" applyBorder="1" applyAlignment="1">
      <alignment horizontal="center" vertical="center" wrapText="1"/>
      <protection/>
    </xf>
    <xf numFmtId="0" fontId="39" fillId="54" borderId="15" xfId="107" applyFont="1" applyFill="1" applyBorder="1" applyAlignment="1">
      <alignment horizontal="center" vertical="center" wrapText="1"/>
      <protection/>
    </xf>
    <xf numFmtId="0" fontId="27" fillId="0" borderId="16" xfId="107" applyFont="1" applyBorder="1" applyAlignment="1">
      <alignment horizontal="center" vertical="center" wrapText="1"/>
      <protection/>
    </xf>
    <xf numFmtId="0" fontId="27" fillId="0" borderId="18" xfId="107" applyFont="1" applyBorder="1" applyAlignment="1">
      <alignment horizontal="center" vertical="center" wrapText="1"/>
      <protection/>
    </xf>
    <xf numFmtId="0" fontId="47" fillId="0" borderId="0" xfId="107" applyFont="1" applyBorder="1" applyAlignment="1">
      <alignment horizontal="center" vertical="center" wrapText="1"/>
      <protection/>
    </xf>
    <xf numFmtId="0" fontId="27" fillId="0" borderId="21" xfId="112" applyNumberFormat="1" applyFont="1" applyFill="1" applyBorder="1" applyAlignment="1" applyProtection="1">
      <alignment vertical="top" wrapText="1"/>
      <protection/>
    </xf>
    <xf numFmtId="0" fontId="27" fillId="0" borderId="22" xfId="112" applyNumberFormat="1" applyFont="1" applyFill="1" applyBorder="1" applyAlignment="1" applyProtection="1">
      <alignment vertical="top" wrapText="1"/>
      <protection/>
    </xf>
    <xf numFmtId="0" fontId="27" fillId="0" borderId="20" xfId="112" applyNumberFormat="1" applyFont="1" applyFill="1" applyBorder="1" applyAlignment="1" applyProtection="1">
      <alignment vertical="top" wrapText="1"/>
      <protection/>
    </xf>
    <xf numFmtId="0" fontId="27" fillId="0" borderId="0" xfId="112" applyNumberFormat="1" applyFont="1" applyFill="1" applyBorder="1" applyAlignment="1" applyProtection="1">
      <alignment horizontal="left" vertical="top"/>
      <protection/>
    </xf>
    <xf numFmtId="0" fontId="19" fillId="0" borderId="21" xfId="112" applyNumberFormat="1" applyFont="1" applyFill="1" applyBorder="1" applyAlignment="1" applyProtection="1">
      <alignment horizontal="center" vertical="top"/>
      <protection/>
    </xf>
    <xf numFmtId="0" fontId="19" fillId="0" borderId="22" xfId="112" applyNumberFormat="1" applyFont="1" applyFill="1" applyBorder="1" applyAlignment="1" applyProtection="1">
      <alignment horizontal="center" vertical="top"/>
      <protection/>
    </xf>
    <xf numFmtId="0" fontId="19" fillId="0" borderId="20" xfId="112" applyNumberFormat="1" applyFont="1" applyFill="1" applyBorder="1" applyAlignment="1" applyProtection="1">
      <alignment horizontal="center" vertical="top"/>
      <protection/>
    </xf>
    <xf numFmtId="0" fontId="45" fillId="0" borderId="0" xfId="112" applyNumberFormat="1" applyFont="1" applyFill="1" applyBorder="1" applyAlignment="1" applyProtection="1">
      <alignment horizontal="center" vertical="top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D_1_RSGS_55_842_20_12_2018_Додаток 1.4станом на 23.03.2020" xfId="110"/>
    <cellStyle name="Обычный_D_4_RSGS_55_842_20_12_2018" xfId="111"/>
    <cellStyle name="Обычный_Додаток 6" xfId="112"/>
    <cellStyle name="Обычный_додаток2 2" xfId="113"/>
    <cellStyle name="Обычный_Зміни" xfId="114"/>
    <cellStyle name="Followed Hyperlink" xfId="115"/>
    <cellStyle name="Підсумок" xfId="116"/>
    <cellStyle name="Плохой" xfId="117"/>
    <cellStyle name="Поганий" xfId="118"/>
    <cellStyle name="Пояснение" xfId="119"/>
    <cellStyle name="Примечание" xfId="120"/>
    <cellStyle name="Примітка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Финансовый 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84</xdr:row>
      <xdr:rowOff>200025</xdr:rowOff>
    </xdr:from>
    <xdr:to>
      <xdr:col>3</xdr:col>
      <xdr:colOff>228600</xdr:colOff>
      <xdr:row>84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09850" y="30175200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7"/>
  <sheetViews>
    <sheetView showGridLines="0" showZeros="0" zoomScale="85" zoomScaleNormal="85" zoomScaleSheetLayoutView="92" zoomScalePageLayoutView="0" workbookViewId="0" topLeftCell="A66">
      <selection activeCell="I115" sqref="I115"/>
    </sheetView>
  </sheetViews>
  <sheetFormatPr defaultColWidth="9.33203125" defaultRowHeight="12.75"/>
  <cols>
    <col min="1" max="1" width="16.83203125" style="1" customWidth="1"/>
    <col min="2" max="2" width="71.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8.25" customHeight="1">
      <c r="C1" s="31"/>
      <c r="D1" s="296" t="s">
        <v>335</v>
      </c>
      <c r="E1" s="297"/>
      <c r="F1" s="297"/>
      <c r="M1" s="1"/>
    </row>
    <row r="2" spans="3:13" ht="15.75" customHeight="1">
      <c r="C2" s="31"/>
      <c r="D2" s="296"/>
      <c r="E2" s="297"/>
      <c r="F2" s="297"/>
      <c r="M2" s="1"/>
    </row>
    <row r="3" spans="1:6" ht="18" customHeight="1">
      <c r="A3" s="298" t="s">
        <v>332</v>
      </c>
      <c r="B3" s="298"/>
      <c r="C3" s="298"/>
      <c r="D3" s="298"/>
      <c r="E3" s="298"/>
      <c r="F3" s="298"/>
    </row>
    <row r="4" spans="1:6" ht="12.75" customHeight="1">
      <c r="A4" s="224">
        <v>12523000000</v>
      </c>
      <c r="B4" s="115"/>
      <c r="C4" s="113"/>
      <c r="D4" s="113"/>
      <c r="E4" s="113"/>
      <c r="F4" s="41"/>
    </row>
    <row r="5" spans="1:6" ht="18" customHeight="1">
      <c r="A5" s="223" t="s">
        <v>109</v>
      </c>
      <c r="B5" s="116"/>
      <c r="C5" s="44"/>
      <c r="D5" s="44"/>
      <c r="E5" s="44"/>
      <c r="F5" s="222" t="s">
        <v>28</v>
      </c>
    </row>
    <row r="6" spans="1:6" ht="17.25" customHeight="1">
      <c r="A6" s="302" t="s">
        <v>0</v>
      </c>
      <c r="B6" s="302" t="s">
        <v>108</v>
      </c>
      <c r="C6" s="302" t="s">
        <v>94</v>
      </c>
      <c r="D6" s="302" t="s">
        <v>2</v>
      </c>
      <c r="E6" s="302" t="s">
        <v>3</v>
      </c>
      <c r="F6" s="302"/>
    </row>
    <row r="7" spans="1:6" ht="60" customHeight="1">
      <c r="A7" s="302"/>
      <c r="B7" s="302"/>
      <c r="C7" s="302"/>
      <c r="D7" s="302"/>
      <c r="E7" s="83" t="s">
        <v>95</v>
      </c>
      <c r="F7" s="83" t="s">
        <v>100</v>
      </c>
    </row>
    <row r="8" spans="1:6" ht="15" customHeight="1">
      <c r="A8" s="82">
        <v>1</v>
      </c>
      <c r="B8" s="82">
        <v>2</v>
      </c>
      <c r="C8" s="82">
        <v>3</v>
      </c>
      <c r="D8" s="82">
        <v>4</v>
      </c>
      <c r="E8" s="83">
        <v>5</v>
      </c>
      <c r="F8" s="83">
        <v>6</v>
      </c>
    </row>
    <row r="9" spans="1:253" s="8" customFormat="1" ht="20.25" customHeight="1">
      <c r="A9" s="22">
        <v>10000000</v>
      </c>
      <c r="B9" s="98" t="s">
        <v>1</v>
      </c>
      <c r="C9" s="103">
        <f aca="true" t="shared" si="0" ref="C9:C109">D9+E9</f>
        <v>132790.28799999997</v>
      </c>
      <c r="D9" s="105">
        <f>D10+D19+D25+D31+D47</f>
        <v>132740.38799999998</v>
      </c>
      <c r="E9" s="105">
        <f>E47</f>
        <v>49.9</v>
      </c>
      <c r="F9" s="105"/>
      <c r="G9" s="7"/>
      <c r="H9" s="7"/>
      <c r="I9" s="7"/>
      <c r="J9" s="7"/>
      <c r="K9" s="7"/>
      <c r="L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11" customFormat="1" ht="33.75" customHeight="1">
      <c r="A10" s="22">
        <v>11000000</v>
      </c>
      <c r="B10" s="29" t="s">
        <v>11</v>
      </c>
      <c r="C10" s="103">
        <f t="shared" si="0"/>
        <v>101759.408</v>
      </c>
      <c r="D10" s="103">
        <f>D11+D17</f>
        <v>101759.408</v>
      </c>
      <c r="E10" s="103">
        <f>E11+E17</f>
        <v>0</v>
      </c>
      <c r="F10" s="103">
        <f>F11+F17</f>
        <v>0</v>
      </c>
      <c r="G10" s="10"/>
      <c r="H10" s="10"/>
      <c r="I10" s="10"/>
      <c r="J10" s="10"/>
      <c r="K10" s="10"/>
      <c r="L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6" s="9" customFormat="1" ht="21" customHeight="1">
      <c r="A11" s="46">
        <v>11010000</v>
      </c>
      <c r="B11" s="55" t="s">
        <v>12</v>
      </c>
      <c r="C11" s="106">
        <f t="shared" si="0"/>
        <v>101707.408</v>
      </c>
      <c r="D11" s="106">
        <f>SUM(D12:D15)</f>
        <v>101707.408</v>
      </c>
      <c r="E11" s="106"/>
      <c r="F11" s="106"/>
    </row>
    <row r="12" spans="1:6" s="10" customFormat="1" ht="49.5" customHeight="1">
      <c r="A12" s="46">
        <v>11010100</v>
      </c>
      <c r="B12" s="54" t="s">
        <v>13</v>
      </c>
      <c r="C12" s="106">
        <f t="shared" si="0"/>
        <v>93683.977</v>
      </c>
      <c r="D12" s="106">
        <v>93683.977</v>
      </c>
      <c r="E12" s="106"/>
      <c r="F12" s="106"/>
    </row>
    <row r="13" spans="1:253" s="11" customFormat="1" ht="81" customHeight="1">
      <c r="A13" s="46">
        <v>11010200</v>
      </c>
      <c r="B13" s="54" t="s">
        <v>14</v>
      </c>
      <c r="C13" s="106">
        <f t="shared" si="0"/>
        <v>5024.308</v>
      </c>
      <c r="D13" s="107">
        <v>5024.308</v>
      </c>
      <c r="E13" s="107"/>
      <c r="F13" s="107"/>
      <c r="G13" s="10"/>
      <c r="H13" s="10"/>
      <c r="I13" s="10"/>
      <c r="J13" s="10"/>
      <c r="K13" s="10"/>
      <c r="L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1" customFormat="1" ht="52.5" customHeight="1">
      <c r="A14" s="45">
        <v>11010400</v>
      </c>
      <c r="B14" s="62" t="s">
        <v>15</v>
      </c>
      <c r="C14" s="106">
        <f t="shared" si="0"/>
        <v>2325.507</v>
      </c>
      <c r="D14" s="107">
        <v>2325.507</v>
      </c>
      <c r="E14" s="107"/>
      <c r="F14" s="107"/>
      <c r="G14" s="10"/>
      <c r="H14" s="10"/>
      <c r="I14" s="10"/>
      <c r="J14" s="10"/>
      <c r="K14" s="10"/>
      <c r="L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1" customFormat="1" ht="35.25" customHeight="1">
      <c r="A15" s="63">
        <v>11010500</v>
      </c>
      <c r="B15" s="54" t="s">
        <v>16</v>
      </c>
      <c r="C15" s="106">
        <f t="shared" si="0"/>
        <v>673.616</v>
      </c>
      <c r="D15" s="107">
        <v>673.616</v>
      </c>
      <c r="E15" s="107"/>
      <c r="F15" s="107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63" customHeight="1" hidden="1">
      <c r="A16" s="63">
        <v>11010900</v>
      </c>
      <c r="B16" s="99" t="s">
        <v>86</v>
      </c>
      <c r="C16" s="106">
        <f t="shared" si="0"/>
        <v>0</v>
      </c>
      <c r="D16" s="107"/>
      <c r="E16" s="107"/>
      <c r="F16" s="107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0.75" customHeight="1">
      <c r="A17" s="65">
        <v>11020000</v>
      </c>
      <c r="B17" s="131" t="s">
        <v>117</v>
      </c>
      <c r="C17" s="103">
        <f t="shared" si="0"/>
        <v>52</v>
      </c>
      <c r="D17" s="105">
        <f>D18</f>
        <v>52</v>
      </c>
      <c r="E17" s="107"/>
      <c r="F17" s="107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39.75" customHeight="1">
      <c r="A18" s="61">
        <v>11020200</v>
      </c>
      <c r="B18" s="126" t="s">
        <v>118</v>
      </c>
      <c r="C18" s="106">
        <f t="shared" si="0"/>
        <v>52</v>
      </c>
      <c r="D18" s="204">
        <v>52</v>
      </c>
      <c r="E18" s="107"/>
      <c r="F18" s="107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3.75" customHeight="1">
      <c r="A19" s="129">
        <v>13000000</v>
      </c>
      <c r="B19" s="130" t="s">
        <v>87</v>
      </c>
      <c r="C19" s="103">
        <f t="shared" si="0"/>
        <v>35</v>
      </c>
      <c r="D19" s="103">
        <f>D20+D22+D24</f>
        <v>35</v>
      </c>
      <c r="E19" s="107"/>
      <c r="F19" s="107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22.5" customHeight="1">
      <c r="A20" s="125">
        <v>13010000</v>
      </c>
      <c r="B20" s="102" t="s">
        <v>104</v>
      </c>
      <c r="C20" s="106">
        <f>C21</f>
        <v>16.5</v>
      </c>
      <c r="D20" s="106">
        <f>D21</f>
        <v>16.5</v>
      </c>
      <c r="E20" s="107"/>
      <c r="F20" s="107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69.75" customHeight="1">
      <c r="A21" s="125">
        <v>13010200</v>
      </c>
      <c r="B21" s="126" t="s">
        <v>119</v>
      </c>
      <c r="C21" s="106">
        <f t="shared" si="0"/>
        <v>16.5</v>
      </c>
      <c r="D21" s="106">
        <v>16.5</v>
      </c>
      <c r="E21" s="107"/>
      <c r="F21" s="107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31.5" customHeight="1">
      <c r="A22" s="124">
        <v>13030000</v>
      </c>
      <c r="B22" s="100" t="s">
        <v>218</v>
      </c>
      <c r="C22" s="106">
        <f t="shared" si="0"/>
        <v>4.7</v>
      </c>
      <c r="D22" s="106">
        <f>D23</f>
        <v>4.7</v>
      </c>
      <c r="E22" s="107"/>
      <c r="F22" s="107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29.25" customHeight="1">
      <c r="A23" s="61">
        <v>13030100</v>
      </c>
      <c r="B23" s="126" t="s">
        <v>219</v>
      </c>
      <c r="C23" s="106">
        <f t="shared" si="0"/>
        <v>4.7</v>
      </c>
      <c r="D23" s="106">
        <v>4.7</v>
      </c>
      <c r="E23" s="107"/>
      <c r="F23" s="107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29.25" customHeight="1">
      <c r="A24" s="61">
        <v>13040100</v>
      </c>
      <c r="B24" s="126" t="s">
        <v>330</v>
      </c>
      <c r="C24" s="106">
        <f t="shared" si="0"/>
        <v>13.8</v>
      </c>
      <c r="D24" s="106">
        <v>13.8</v>
      </c>
      <c r="E24" s="107"/>
      <c r="F24" s="107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>
      <c r="A25" s="65">
        <v>14000000</v>
      </c>
      <c r="B25" s="131" t="s">
        <v>120</v>
      </c>
      <c r="C25" s="103">
        <f t="shared" si="0"/>
        <v>2393.207</v>
      </c>
      <c r="D25" s="103">
        <f>D26+D28+D30</f>
        <v>2393.207</v>
      </c>
      <c r="E25" s="107"/>
      <c r="F25" s="107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34.5" customHeight="1">
      <c r="A26" s="61">
        <v>14020000</v>
      </c>
      <c r="B26" s="126" t="s">
        <v>121</v>
      </c>
      <c r="C26" s="106">
        <f t="shared" si="0"/>
        <v>165.504</v>
      </c>
      <c r="D26" s="106">
        <f>D27</f>
        <v>165.504</v>
      </c>
      <c r="E26" s="107"/>
      <c r="F26" s="107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22.5" customHeight="1">
      <c r="A27" s="128">
        <v>14021900</v>
      </c>
      <c r="B27" s="127" t="s">
        <v>122</v>
      </c>
      <c r="C27" s="106">
        <f t="shared" si="0"/>
        <v>165.504</v>
      </c>
      <c r="D27" s="106">
        <v>165.504</v>
      </c>
      <c r="E27" s="107"/>
      <c r="F27" s="107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6" customHeight="1">
      <c r="A28" s="61">
        <v>14030000</v>
      </c>
      <c r="B28" s="126" t="s">
        <v>123</v>
      </c>
      <c r="C28" s="106">
        <f t="shared" si="0"/>
        <v>536.481</v>
      </c>
      <c r="D28" s="106">
        <f>D29</f>
        <v>536.481</v>
      </c>
      <c r="E28" s="107"/>
      <c r="F28" s="107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4" customHeight="1">
      <c r="A29" s="128">
        <v>14031900</v>
      </c>
      <c r="B29" s="127" t="s">
        <v>122</v>
      </c>
      <c r="C29" s="106">
        <f t="shared" si="0"/>
        <v>536.481</v>
      </c>
      <c r="D29" s="106">
        <v>536.481</v>
      </c>
      <c r="E29" s="107"/>
      <c r="F29" s="107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29.25" customHeight="1">
      <c r="A30" s="61">
        <v>14040000</v>
      </c>
      <c r="B30" s="126" t="s">
        <v>124</v>
      </c>
      <c r="C30" s="106">
        <f t="shared" si="0"/>
        <v>1691.222</v>
      </c>
      <c r="D30" s="106">
        <v>1691.222</v>
      </c>
      <c r="E30" s="107"/>
      <c r="F30" s="107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45.75" customHeight="1">
      <c r="A31" s="65">
        <v>18000000</v>
      </c>
      <c r="B31" s="29" t="s">
        <v>220</v>
      </c>
      <c r="C31" s="103">
        <f t="shared" si="0"/>
        <v>28552.773</v>
      </c>
      <c r="D31" s="103">
        <f>D32+D41+D43</f>
        <v>28552.773</v>
      </c>
      <c r="E31" s="107"/>
      <c r="F31" s="107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29.25" customHeight="1">
      <c r="A32" s="61">
        <v>18010000</v>
      </c>
      <c r="B32" s="64" t="s">
        <v>125</v>
      </c>
      <c r="C32" s="106">
        <f t="shared" si="0"/>
        <v>18715.502</v>
      </c>
      <c r="D32" s="106">
        <f>SUM(D33:D40)</f>
        <v>18715.502</v>
      </c>
      <c r="E32" s="107"/>
      <c r="F32" s="107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" customHeight="1">
      <c r="A33" s="61">
        <v>18010100</v>
      </c>
      <c r="B33" s="126" t="s">
        <v>126</v>
      </c>
      <c r="C33" s="106">
        <f t="shared" si="0"/>
        <v>3.045</v>
      </c>
      <c r="D33" s="106">
        <v>3.045</v>
      </c>
      <c r="E33" s="107"/>
      <c r="F33" s="107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53.25" customHeight="1">
      <c r="A34" s="61">
        <v>18010200</v>
      </c>
      <c r="B34" s="126" t="s">
        <v>127</v>
      </c>
      <c r="C34" s="106">
        <f t="shared" si="0"/>
        <v>64.845</v>
      </c>
      <c r="D34" s="106">
        <v>64.845</v>
      </c>
      <c r="E34" s="107"/>
      <c r="F34" s="107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50.25" customHeight="1">
      <c r="A35" s="61">
        <v>18010300</v>
      </c>
      <c r="B35" s="126" t="s">
        <v>128</v>
      </c>
      <c r="C35" s="106">
        <f t="shared" si="0"/>
        <v>344.832</v>
      </c>
      <c r="D35" s="106">
        <v>344.832</v>
      </c>
      <c r="E35" s="107"/>
      <c r="F35" s="107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45.75" customHeight="1">
      <c r="A36" s="61">
        <v>18010400</v>
      </c>
      <c r="B36" s="126" t="s">
        <v>129</v>
      </c>
      <c r="C36" s="106">
        <f t="shared" si="0"/>
        <v>253.474</v>
      </c>
      <c r="D36" s="106">
        <v>253.474</v>
      </c>
      <c r="E36" s="107"/>
      <c r="F36" s="107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29.25" customHeight="1">
      <c r="A37" s="61">
        <v>18010500</v>
      </c>
      <c r="B37" s="64" t="s">
        <v>130</v>
      </c>
      <c r="C37" s="106">
        <f t="shared" si="0"/>
        <v>11265.673</v>
      </c>
      <c r="D37" s="106">
        <v>11265.673</v>
      </c>
      <c r="E37" s="107"/>
      <c r="F37" s="107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29.25" customHeight="1">
      <c r="A38" s="61">
        <v>18010600</v>
      </c>
      <c r="B38" s="64" t="s">
        <v>131</v>
      </c>
      <c r="C38" s="106">
        <f t="shared" si="0"/>
        <v>5163.086</v>
      </c>
      <c r="D38" s="106">
        <v>5163.086</v>
      </c>
      <c r="E38" s="107"/>
      <c r="F38" s="107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29.25" customHeight="1">
      <c r="A39" s="61">
        <v>18010700</v>
      </c>
      <c r="B39" s="64" t="s">
        <v>132</v>
      </c>
      <c r="C39" s="106">
        <f t="shared" si="0"/>
        <v>566.617</v>
      </c>
      <c r="D39" s="106">
        <v>566.617</v>
      </c>
      <c r="E39" s="107"/>
      <c r="F39" s="107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29.25" customHeight="1">
      <c r="A40" s="61">
        <v>18010900</v>
      </c>
      <c r="B40" s="64" t="s">
        <v>133</v>
      </c>
      <c r="C40" s="106">
        <f t="shared" si="0"/>
        <v>1053.93</v>
      </c>
      <c r="D40" s="106">
        <v>1053.93</v>
      </c>
      <c r="E40" s="107"/>
      <c r="F40" s="107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29.25" customHeight="1">
      <c r="A41" s="61">
        <v>18030000</v>
      </c>
      <c r="B41" s="64" t="s">
        <v>134</v>
      </c>
      <c r="C41" s="106">
        <f t="shared" si="0"/>
        <v>7</v>
      </c>
      <c r="D41" s="106">
        <f>D42</f>
        <v>7</v>
      </c>
      <c r="E41" s="107"/>
      <c r="F41" s="107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29.25" customHeight="1">
      <c r="A42" s="61">
        <v>18030100</v>
      </c>
      <c r="B42" s="64" t="s">
        <v>135</v>
      </c>
      <c r="C42" s="106">
        <f t="shared" si="0"/>
        <v>7</v>
      </c>
      <c r="D42" s="106">
        <v>7</v>
      </c>
      <c r="E42" s="107"/>
      <c r="F42" s="107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29.25" customHeight="1">
      <c r="A43" s="61">
        <v>18050000</v>
      </c>
      <c r="B43" s="64" t="s">
        <v>136</v>
      </c>
      <c r="C43" s="106">
        <f t="shared" si="0"/>
        <v>9830.271</v>
      </c>
      <c r="D43" s="106">
        <f>D44+D45+D46</f>
        <v>9830.271</v>
      </c>
      <c r="E43" s="107"/>
      <c r="F43" s="107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29.25" customHeight="1">
      <c r="A44" s="61">
        <v>18050300</v>
      </c>
      <c r="B44" s="64" t="s">
        <v>137</v>
      </c>
      <c r="C44" s="106">
        <f t="shared" si="0"/>
        <v>961.108</v>
      </c>
      <c r="D44" s="106">
        <v>961.108</v>
      </c>
      <c r="E44" s="107"/>
      <c r="F44" s="107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29.25" customHeight="1">
      <c r="A45" s="61">
        <v>18050400</v>
      </c>
      <c r="B45" s="64" t="s">
        <v>138</v>
      </c>
      <c r="C45" s="106">
        <f t="shared" si="0"/>
        <v>5654.007</v>
      </c>
      <c r="D45" s="106">
        <v>5654.007</v>
      </c>
      <c r="E45" s="107"/>
      <c r="F45" s="107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66.75" customHeight="1">
      <c r="A46" s="61">
        <v>18050500</v>
      </c>
      <c r="B46" s="21" t="s">
        <v>139</v>
      </c>
      <c r="C46" s="106">
        <f t="shared" si="0"/>
        <v>3215.156</v>
      </c>
      <c r="D46" s="106">
        <v>3215.156</v>
      </c>
      <c r="E46" s="107"/>
      <c r="F46" s="107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33.75" customHeight="1">
      <c r="A47" s="65">
        <v>19010000</v>
      </c>
      <c r="B47" s="29" t="s">
        <v>216</v>
      </c>
      <c r="C47" s="103">
        <f>C48+C50+C49</f>
        <v>49.9</v>
      </c>
      <c r="D47" s="103"/>
      <c r="E47" s="103">
        <f>E48+E50+E49</f>
        <v>49.9</v>
      </c>
      <c r="F47" s="103">
        <f>F48+F50</f>
        <v>0</v>
      </c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66" customHeight="1">
      <c r="A48" s="61">
        <v>19010100</v>
      </c>
      <c r="B48" s="203" t="s">
        <v>221</v>
      </c>
      <c r="C48" s="106">
        <f t="shared" si="0"/>
        <v>42.3</v>
      </c>
      <c r="D48" s="106"/>
      <c r="E48" s="107">
        <v>42.3</v>
      </c>
      <c r="F48" s="107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2.25" customHeight="1">
      <c r="A49" s="61">
        <v>19010200</v>
      </c>
      <c r="B49" s="203" t="s">
        <v>316</v>
      </c>
      <c r="C49" s="106">
        <f t="shared" si="0"/>
        <v>7.6</v>
      </c>
      <c r="D49" s="106"/>
      <c r="E49" s="107">
        <v>7.6</v>
      </c>
      <c r="F49" s="107"/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50.25" customHeight="1" hidden="1">
      <c r="A50" s="61">
        <v>19010300</v>
      </c>
      <c r="B50" s="203" t="s">
        <v>217</v>
      </c>
      <c r="C50" s="106">
        <f t="shared" si="0"/>
        <v>0</v>
      </c>
      <c r="D50" s="106"/>
      <c r="E50" s="107"/>
      <c r="F50" s="107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3.75" customHeight="1">
      <c r="A51" s="65">
        <v>20000000</v>
      </c>
      <c r="B51" s="131" t="s">
        <v>140</v>
      </c>
      <c r="C51" s="103">
        <f t="shared" si="0"/>
        <v>2986.904</v>
      </c>
      <c r="D51" s="103">
        <f>D52+D58+D67</f>
        <v>1377.881</v>
      </c>
      <c r="E51" s="103">
        <f>E72</f>
        <v>1609.023</v>
      </c>
      <c r="F51" s="103">
        <f>F52+F58+F67</f>
        <v>0</v>
      </c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21" customHeight="1">
      <c r="A52" s="61">
        <v>21000000</v>
      </c>
      <c r="B52" s="64" t="s">
        <v>141</v>
      </c>
      <c r="C52" s="106">
        <f t="shared" si="0"/>
        <v>25</v>
      </c>
      <c r="D52" s="106">
        <f>D55+D53</f>
        <v>25</v>
      </c>
      <c r="E52" s="107"/>
      <c r="F52" s="107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97.5" customHeight="1" hidden="1">
      <c r="A53" s="61">
        <v>21010000</v>
      </c>
      <c r="B53" s="265" t="s">
        <v>283</v>
      </c>
      <c r="C53" s="106">
        <f t="shared" si="0"/>
        <v>0</v>
      </c>
      <c r="D53" s="106">
        <f>D54</f>
        <v>0</v>
      </c>
      <c r="E53" s="107"/>
      <c r="F53" s="107"/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47.25" customHeight="1" hidden="1">
      <c r="A54" s="61">
        <v>21010300</v>
      </c>
      <c r="B54" s="21" t="s">
        <v>282</v>
      </c>
      <c r="C54" s="106">
        <f t="shared" si="0"/>
        <v>0</v>
      </c>
      <c r="D54" s="106"/>
      <c r="E54" s="107"/>
      <c r="F54" s="107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24" customHeight="1">
      <c r="A55" s="61">
        <v>21080000</v>
      </c>
      <c r="B55" s="64" t="s">
        <v>142</v>
      </c>
      <c r="C55" s="106">
        <f t="shared" si="0"/>
        <v>25</v>
      </c>
      <c r="D55" s="106">
        <f>D56+D57</f>
        <v>25</v>
      </c>
      <c r="E55" s="107"/>
      <c r="F55" s="107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27" customHeight="1">
      <c r="A56" s="61">
        <v>21081100</v>
      </c>
      <c r="B56" s="64" t="s">
        <v>143</v>
      </c>
      <c r="C56" s="106">
        <f t="shared" si="0"/>
        <v>25</v>
      </c>
      <c r="D56" s="106">
        <v>25</v>
      </c>
      <c r="E56" s="107"/>
      <c r="F56" s="107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48" customHeight="1" hidden="1">
      <c r="A57" s="61">
        <v>21081500</v>
      </c>
      <c r="B57" s="21" t="s">
        <v>144</v>
      </c>
      <c r="C57" s="106">
        <f t="shared" si="0"/>
        <v>0</v>
      </c>
      <c r="D57" s="106"/>
      <c r="E57" s="107"/>
      <c r="F57" s="107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40.5" customHeight="1">
      <c r="A58" s="61">
        <v>22000000</v>
      </c>
      <c r="B58" s="21" t="s">
        <v>145</v>
      </c>
      <c r="C58" s="106">
        <f t="shared" si="0"/>
        <v>1352.881</v>
      </c>
      <c r="D58" s="106">
        <f>D59+D64</f>
        <v>1352.881</v>
      </c>
      <c r="E58" s="107"/>
      <c r="F58" s="107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29.25" customHeight="1">
      <c r="A59" s="61">
        <v>22010000</v>
      </c>
      <c r="B59" s="64" t="s">
        <v>53</v>
      </c>
      <c r="C59" s="106">
        <f t="shared" si="0"/>
        <v>1296.824</v>
      </c>
      <c r="D59" s="106">
        <f>D60+D61+D62+D63</f>
        <v>1296.824</v>
      </c>
      <c r="E59" s="107"/>
      <c r="F59" s="107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51.75" customHeight="1">
      <c r="A60" s="61">
        <v>22010300</v>
      </c>
      <c r="B60" s="21" t="s">
        <v>146</v>
      </c>
      <c r="C60" s="106">
        <f t="shared" si="0"/>
        <v>52.63</v>
      </c>
      <c r="D60" s="106">
        <v>52.63</v>
      </c>
      <c r="E60" s="107"/>
      <c r="F60" s="107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6.25" customHeight="1">
      <c r="A61" s="61">
        <v>22012500</v>
      </c>
      <c r="B61" s="64" t="s">
        <v>147</v>
      </c>
      <c r="C61" s="106">
        <f t="shared" si="0"/>
        <v>1109.173</v>
      </c>
      <c r="D61" s="107">
        <v>1109.173</v>
      </c>
      <c r="E61" s="107"/>
      <c r="F61" s="107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30" customHeight="1">
      <c r="A62" s="61">
        <v>22012600</v>
      </c>
      <c r="B62" s="21" t="s">
        <v>148</v>
      </c>
      <c r="C62" s="106">
        <f t="shared" si="0"/>
        <v>126.151</v>
      </c>
      <c r="D62" s="107">
        <v>126.151</v>
      </c>
      <c r="E62" s="105"/>
      <c r="F62" s="105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96" customHeight="1">
      <c r="A63" s="61">
        <v>22012900</v>
      </c>
      <c r="B63" s="266" t="s">
        <v>284</v>
      </c>
      <c r="C63" s="106">
        <f t="shared" si="0"/>
        <v>8.87</v>
      </c>
      <c r="D63" s="107">
        <v>8.87</v>
      </c>
      <c r="E63" s="105"/>
      <c r="F63" s="105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17.25" customHeight="1">
      <c r="A64" s="61">
        <v>22090000</v>
      </c>
      <c r="B64" s="64" t="s">
        <v>149</v>
      </c>
      <c r="C64" s="106">
        <f t="shared" si="0"/>
        <v>56.057</v>
      </c>
      <c r="D64" s="107">
        <f>D65+D66</f>
        <v>56.057</v>
      </c>
      <c r="E64" s="107"/>
      <c r="F64" s="107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51" customHeight="1">
      <c r="A65" s="61">
        <v>22090100</v>
      </c>
      <c r="B65" s="21" t="s">
        <v>150</v>
      </c>
      <c r="C65" s="106">
        <f t="shared" si="0"/>
        <v>28.824</v>
      </c>
      <c r="D65" s="107">
        <v>28.824</v>
      </c>
      <c r="E65" s="107"/>
      <c r="F65" s="107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47.25" customHeight="1">
      <c r="A66" s="61">
        <v>22090400</v>
      </c>
      <c r="B66" s="21" t="s">
        <v>151</v>
      </c>
      <c r="C66" s="106">
        <f t="shared" si="0"/>
        <v>27.233</v>
      </c>
      <c r="D66" s="107">
        <v>27.233</v>
      </c>
      <c r="E66" s="107"/>
      <c r="F66" s="107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20.25" customHeight="1" hidden="1">
      <c r="A67" s="61">
        <v>24000000</v>
      </c>
      <c r="B67" s="64" t="s">
        <v>152</v>
      </c>
      <c r="C67" s="106">
        <f t="shared" si="0"/>
        <v>0</v>
      </c>
      <c r="D67" s="107">
        <f>D68</f>
        <v>0</v>
      </c>
      <c r="E67" s="107"/>
      <c r="F67" s="107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15.75" hidden="1">
      <c r="A68" s="61">
        <v>24060000</v>
      </c>
      <c r="B68" s="64" t="s">
        <v>142</v>
      </c>
      <c r="C68" s="106">
        <f t="shared" si="0"/>
        <v>0</v>
      </c>
      <c r="D68" s="107">
        <f>D70+D71</f>
        <v>0</v>
      </c>
      <c r="E68" s="107"/>
      <c r="F68" s="107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15.75" hidden="1">
      <c r="A69" s="61">
        <v>24060300</v>
      </c>
      <c r="B69" s="64" t="s">
        <v>142</v>
      </c>
      <c r="C69" s="106">
        <f t="shared" si="0"/>
        <v>0</v>
      </c>
      <c r="D69" s="105"/>
      <c r="E69" s="105"/>
      <c r="F69" s="105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.75" hidden="1">
      <c r="A70" s="61">
        <v>24060300</v>
      </c>
      <c r="B70" s="64" t="s">
        <v>142</v>
      </c>
      <c r="C70" s="106">
        <f t="shared" si="0"/>
        <v>0</v>
      </c>
      <c r="D70" s="107"/>
      <c r="E70" s="105"/>
      <c r="F70" s="105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78.75" hidden="1">
      <c r="A71" s="61">
        <v>24062200</v>
      </c>
      <c r="B71" s="21" t="s">
        <v>331</v>
      </c>
      <c r="C71" s="106">
        <f t="shared" si="0"/>
        <v>0</v>
      </c>
      <c r="D71" s="107"/>
      <c r="E71" s="105"/>
      <c r="F71" s="105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8.75" customHeight="1">
      <c r="A72" s="60">
        <v>25000000</v>
      </c>
      <c r="B72" s="53" t="s">
        <v>9</v>
      </c>
      <c r="C72" s="103">
        <f t="shared" si="0"/>
        <v>1609.023</v>
      </c>
      <c r="D72" s="106"/>
      <c r="E72" s="103">
        <v>1609.023</v>
      </c>
      <c r="F72" s="106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33" customHeight="1">
      <c r="A73" s="46"/>
      <c r="B73" s="53" t="s">
        <v>99</v>
      </c>
      <c r="C73" s="103">
        <f t="shared" si="0"/>
        <v>135777.19199999998</v>
      </c>
      <c r="D73" s="105">
        <f>D51+D9</f>
        <v>134118.26899999997</v>
      </c>
      <c r="E73" s="105">
        <f>E72+E47</f>
        <v>1658.923</v>
      </c>
      <c r="F73" s="107">
        <f>F62+F9</f>
        <v>0</v>
      </c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86" customFormat="1" ht="15.75" customHeight="1">
      <c r="A74" s="118">
        <v>40000000</v>
      </c>
      <c r="B74" s="119" t="s">
        <v>18</v>
      </c>
      <c r="C74" s="103">
        <f t="shared" si="0"/>
        <v>51966.695</v>
      </c>
      <c r="D74" s="105">
        <f>D75</f>
        <v>51966.695</v>
      </c>
      <c r="E74" s="107">
        <f>E75</f>
        <v>0</v>
      </c>
      <c r="F74" s="107">
        <f>F75</f>
        <v>0</v>
      </c>
      <c r="G74" s="85"/>
      <c r="H74" s="85"/>
      <c r="I74" s="85"/>
      <c r="J74" s="85"/>
      <c r="K74" s="85"/>
      <c r="L74" s="85"/>
      <c r="IK74" s="85"/>
      <c r="IL74" s="85"/>
      <c r="IM74" s="85"/>
      <c r="IN74" s="85"/>
      <c r="IO74" s="85"/>
      <c r="IP74" s="85"/>
      <c r="IQ74" s="85"/>
      <c r="IR74" s="85"/>
      <c r="IS74" s="85"/>
    </row>
    <row r="75" spans="1:253" s="86" customFormat="1" ht="15.75">
      <c r="A75" s="104">
        <v>41000000</v>
      </c>
      <c r="B75" s="122" t="s">
        <v>10</v>
      </c>
      <c r="C75" s="106">
        <f t="shared" si="0"/>
        <v>51966.695</v>
      </c>
      <c r="D75" s="107">
        <f>D76+D80+D88+D91+D78+D106</f>
        <v>51966.695</v>
      </c>
      <c r="E75" s="107">
        <f>E76+E80+E88+E91</f>
        <v>0</v>
      </c>
      <c r="F75" s="107">
        <f>F76+F80+F88+F91</f>
        <v>0</v>
      </c>
      <c r="G75" s="85"/>
      <c r="H75" s="85"/>
      <c r="I75" s="85"/>
      <c r="J75" s="85"/>
      <c r="K75" s="85"/>
      <c r="L75" s="85"/>
      <c r="IK75" s="85"/>
      <c r="IL75" s="85"/>
      <c r="IM75" s="85"/>
      <c r="IN75" s="85"/>
      <c r="IO75" s="85"/>
      <c r="IP75" s="85"/>
      <c r="IQ75" s="85"/>
      <c r="IR75" s="85"/>
      <c r="IS75" s="85"/>
    </row>
    <row r="76" spans="1:253" s="88" customFormat="1" ht="15.75" hidden="1">
      <c r="A76" s="104">
        <v>41020000</v>
      </c>
      <c r="B76" s="122" t="s">
        <v>77</v>
      </c>
      <c r="C76" s="106">
        <f t="shared" si="0"/>
        <v>0</v>
      </c>
      <c r="D76" s="140">
        <f>D77</f>
        <v>0</v>
      </c>
      <c r="E76" s="141"/>
      <c r="F76" s="141"/>
      <c r="G76" s="87"/>
      <c r="H76" s="87"/>
      <c r="I76" s="87"/>
      <c r="J76" s="87"/>
      <c r="K76" s="87"/>
      <c r="L76" s="87"/>
      <c r="IK76" s="87"/>
      <c r="IL76" s="87"/>
      <c r="IM76" s="87"/>
      <c r="IN76" s="87"/>
      <c r="IO76" s="87"/>
      <c r="IP76" s="87"/>
      <c r="IQ76" s="87"/>
      <c r="IR76" s="87"/>
      <c r="IS76" s="87"/>
    </row>
    <row r="77" spans="1:253" s="88" customFormat="1" ht="20.25" customHeight="1" hidden="1">
      <c r="A77" s="104"/>
      <c r="B77" s="122"/>
      <c r="C77" s="106">
        <f t="shared" si="0"/>
        <v>0</v>
      </c>
      <c r="D77" s="141"/>
      <c r="E77" s="141"/>
      <c r="F77" s="141"/>
      <c r="G77" s="87"/>
      <c r="H77" s="87"/>
      <c r="I77" s="87"/>
      <c r="J77" s="87"/>
      <c r="K77" s="87"/>
      <c r="L77" s="87"/>
      <c r="IK77" s="87"/>
      <c r="IL77" s="87"/>
      <c r="IM77" s="87"/>
      <c r="IN77" s="87"/>
      <c r="IO77" s="87"/>
      <c r="IP77" s="87"/>
      <c r="IQ77" s="87"/>
      <c r="IR77" s="87"/>
      <c r="IS77" s="87"/>
    </row>
    <row r="78" spans="1:253" s="88" customFormat="1" ht="20.25" customHeight="1">
      <c r="A78" s="104">
        <v>41020000</v>
      </c>
      <c r="B78" s="122" t="s">
        <v>77</v>
      </c>
      <c r="C78" s="106">
        <f t="shared" si="0"/>
        <v>1823.3</v>
      </c>
      <c r="D78" s="141">
        <f>D79</f>
        <v>1823.3</v>
      </c>
      <c r="E78" s="141">
        <f>E79</f>
        <v>0</v>
      </c>
      <c r="F78" s="141">
        <f>F79</f>
        <v>0</v>
      </c>
      <c r="G78" s="87"/>
      <c r="H78" s="87"/>
      <c r="I78" s="87"/>
      <c r="J78" s="87"/>
      <c r="K78" s="87"/>
      <c r="L78" s="87"/>
      <c r="IK78" s="87"/>
      <c r="IL78" s="87"/>
      <c r="IM78" s="87"/>
      <c r="IN78" s="87"/>
      <c r="IO78" s="87"/>
      <c r="IP78" s="87"/>
      <c r="IQ78" s="87"/>
      <c r="IR78" s="87"/>
      <c r="IS78" s="87"/>
    </row>
    <row r="79" spans="1:253" s="88" customFormat="1" ht="20.25" customHeight="1">
      <c r="A79" s="104">
        <v>41020100</v>
      </c>
      <c r="B79" s="122" t="s">
        <v>333</v>
      </c>
      <c r="C79" s="106">
        <f t="shared" si="0"/>
        <v>1823.3</v>
      </c>
      <c r="D79" s="141">
        <v>1823.3</v>
      </c>
      <c r="E79" s="141"/>
      <c r="F79" s="141"/>
      <c r="G79" s="87"/>
      <c r="H79" s="87"/>
      <c r="I79" s="87"/>
      <c r="J79" s="87"/>
      <c r="K79" s="87"/>
      <c r="L79" s="87"/>
      <c r="IK79" s="87"/>
      <c r="IL79" s="87"/>
      <c r="IM79" s="87"/>
      <c r="IN79" s="87"/>
      <c r="IO79" s="87"/>
      <c r="IP79" s="87"/>
      <c r="IQ79" s="87"/>
      <c r="IR79" s="87"/>
      <c r="IS79" s="87"/>
    </row>
    <row r="80" spans="1:253" s="88" customFormat="1" ht="15.75">
      <c r="A80" s="104">
        <v>41030000</v>
      </c>
      <c r="B80" s="147" t="s">
        <v>79</v>
      </c>
      <c r="C80" s="103">
        <f t="shared" si="0"/>
        <v>43565.4</v>
      </c>
      <c r="D80" s="140">
        <f>D81+D83+D84+D87+D86+D82</f>
        <v>43565.4</v>
      </c>
      <c r="E80" s="140">
        <f>E81+E83+E84+E87+E86+E82</f>
        <v>0</v>
      </c>
      <c r="F80" s="140">
        <f>F81+F83+F84+F87+F86+F82</f>
        <v>0</v>
      </c>
      <c r="G80" s="87"/>
      <c r="H80" s="87"/>
      <c r="I80" s="280"/>
      <c r="J80" s="280"/>
      <c r="K80" s="87"/>
      <c r="L80" s="87"/>
      <c r="IK80" s="87"/>
      <c r="IL80" s="87"/>
      <c r="IM80" s="87"/>
      <c r="IN80" s="87"/>
      <c r="IO80" s="87"/>
      <c r="IP80" s="87"/>
      <c r="IQ80" s="87"/>
      <c r="IR80" s="87"/>
      <c r="IS80" s="87"/>
    </row>
    <row r="81" spans="1:253" s="88" customFormat="1" ht="15.75" customHeight="1" hidden="1">
      <c r="A81" s="104"/>
      <c r="B81" s="143"/>
      <c r="C81" s="106"/>
      <c r="D81" s="141"/>
      <c r="E81" s="141"/>
      <c r="F81" s="141"/>
      <c r="G81" s="87"/>
      <c r="H81" s="87"/>
      <c r="I81" s="87"/>
      <c r="J81" s="87"/>
      <c r="K81" s="87"/>
      <c r="L81" s="87"/>
      <c r="IK81" s="87"/>
      <c r="IL81" s="87"/>
      <c r="IM81" s="87"/>
      <c r="IN81" s="87"/>
      <c r="IO81" s="87"/>
      <c r="IP81" s="87"/>
      <c r="IQ81" s="87"/>
      <c r="IR81" s="87"/>
      <c r="IS81" s="87"/>
    </row>
    <row r="82" spans="1:253" s="88" customFormat="1" ht="47.25" customHeight="1" hidden="1">
      <c r="A82" s="104">
        <v>41031400</v>
      </c>
      <c r="B82" s="143" t="s">
        <v>321</v>
      </c>
      <c r="C82" s="106">
        <f aca="true" t="shared" si="1" ref="C82:C90">D82+E82</f>
        <v>0</v>
      </c>
      <c r="D82" s="141"/>
      <c r="E82" s="141"/>
      <c r="F82" s="141"/>
      <c r="G82" s="87"/>
      <c r="H82" s="87"/>
      <c r="I82" s="87"/>
      <c r="J82" s="87"/>
      <c r="K82" s="87"/>
      <c r="L82" s="87"/>
      <c r="IK82" s="87"/>
      <c r="IL82" s="87"/>
      <c r="IM82" s="87"/>
      <c r="IN82" s="87"/>
      <c r="IO82" s="87"/>
      <c r="IP82" s="87"/>
      <c r="IQ82" s="87"/>
      <c r="IR82" s="87"/>
      <c r="IS82" s="87"/>
    </row>
    <row r="83" spans="1:253" s="88" customFormat="1" ht="30" customHeight="1">
      <c r="A83" s="104">
        <v>41033900</v>
      </c>
      <c r="B83" s="145" t="s">
        <v>20</v>
      </c>
      <c r="C83" s="106">
        <f t="shared" si="1"/>
        <v>43565.4</v>
      </c>
      <c r="D83" s="141">
        <v>43565.4</v>
      </c>
      <c r="E83" s="141"/>
      <c r="F83" s="141"/>
      <c r="G83" s="87"/>
      <c r="H83" s="87"/>
      <c r="I83" s="87"/>
      <c r="J83" s="87"/>
      <c r="K83" s="87"/>
      <c r="L83" s="87"/>
      <c r="IK83" s="87"/>
      <c r="IL83" s="87"/>
      <c r="IM83" s="87"/>
      <c r="IN83" s="87"/>
      <c r="IO83" s="87"/>
      <c r="IP83" s="87"/>
      <c r="IQ83" s="87"/>
      <c r="IR83" s="87"/>
      <c r="IS83" s="87"/>
    </row>
    <row r="84" spans="1:253" s="88" customFormat="1" ht="62.25" customHeight="1" hidden="1">
      <c r="A84" s="104">
        <v>41035500</v>
      </c>
      <c r="B84" s="145" t="s">
        <v>288</v>
      </c>
      <c r="C84" s="106">
        <f t="shared" si="1"/>
        <v>0</v>
      </c>
      <c r="D84" s="141"/>
      <c r="E84" s="141"/>
      <c r="F84" s="141"/>
      <c r="G84" s="87"/>
      <c r="H84" s="87"/>
      <c r="I84" s="87"/>
      <c r="J84" s="87"/>
      <c r="K84" s="87"/>
      <c r="L84" s="87"/>
      <c r="IK84" s="87"/>
      <c r="IL84" s="87"/>
      <c r="IM84" s="87"/>
      <c r="IN84" s="87"/>
      <c r="IO84" s="87"/>
      <c r="IP84" s="87"/>
      <c r="IQ84" s="87"/>
      <c r="IR84" s="87"/>
      <c r="IS84" s="87"/>
    </row>
    <row r="85" spans="1:253" s="88" customFormat="1" ht="15.75" customHeight="1" hidden="1">
      <c r="A85" s="299"/>
      <c r="B85" s="300"/>
      <c r="C85" s="300"/>
      <c r="D85" s="300"/>
      <c r="E85" s="300"/>
      <c r="F85" s="301"/>
      <c r="G85" s="87"/>
      <c r="H85" s="87"/>
      <c r="I85" s="87"/>
      <c r="J85" s="87"/>
      <c r="K85" s="87"/>
      <c r="L85" s="87"/>
      <c r="IK85" s="87"/>
      <c r="IL85" s="87"/>
      <c r="IM85" s="87"/>
      <c r="IN85" s="87"/>
      <c r="IO85" s="87"/>
      <c r="IP85" s="87"/>
      <c r="IQ85" s="87"/>
      <c r="IR85" s="87"/>
      <c r="IS85" s="87"/>
    </row>
    <row r="86" spans="1:253" s="88" customFormat="1" ht="15.75" customHeight="1" hidden="1">
      <c r="A86" s="104"/>
      <c r="B86" s="146"/>
      <c r="C86" s="106"/>
      <c r="D86" s="141"/>
      <c r="E86" s="141"/>
      <c r="F86" s="141"/>
      <c r="G86" s="87"/>
      <c r="H86" s="87"/>
      <c r="I86" s="87"/>
      <c r="J86" s="87"/>
      <c r="K86" s="87"/>
      <c r="L86" s="87"/>
      <c r="IK86" s="87"/>
      <c r="IL86" s="87"/>
      <c r="IM86" s="87"/>
      <c r="IN86" s="87"/>
      <c r="IO86" s="87"/>
      <c r="IP86" s="87"/>
      <c r="IQ86" s="87"/>
      <c r="IR86" s="87"/>
      <c r="IS86" s="87"/>
    </row>
    <row r="87" spans="1:253" s="88" customFormat="1" ht="15.75" customHeight="1" hidden="1">
      <c r="A87" s="104"/>
      <c r="B87" s="146"/>
      <c r="C87" s="106"/>
      <c r="D87" s="141"/>
      <c r="E87" s="141"/>
      <c r="F87" s="141"/>
      <c r="G87" s="87"/>
      <c r="H87" s="87"/>
      <c r="I87" s="87"/>
      <c r="J87" s="87"/>
      <c r="K87" s="87"/>
      <c r="L87" s="87"/>
      <c r="IK87" s="87"/>
      <c r="IL87" s="87"/>
      <c r="IM87" s="87"/>
      <c r="IN87" s="87"/>
      <c r="IO87" s="87"/>
      <c r="IP87" s="87"/>
      <c r="IQ87" s="87"/>
      <c r="IR87" s="87"/>
      <c r="IS87" s="87"/>
    </row>
    <row r="88" spans="1:253" s="88" customFormat="1" ht="18.75" customHeight="1">
      <c r="A88" s="104">
        <v>41040000</v>
      </c>
      <c r="B88" s="147" t="s">
        <v>80</v>
      </c>
      <c r="C88" s="103">
        <f t="shared" si="1"/>
        <v>656.7</v>
      </c>
      <c r="D88" s="140">
        <f>D89+D90</f>
        <v>656.7</v>
      </c>
      <c r="E88" s="141"/>
      <c r="F88" s="141"/>
      <c r="G88" s="87"/>
      <c r="H88" s="87"/>
      <c r="I88" s="87"/>
      <c r="J88" s="87"/>
      <c r="K88" s="87"/>
      <c r="L88" s="87"/>
      <c r="IK88" s="87"/>
      <c r="IL88" s="87"/>
      <c r="IM88" s="87"/>
      <c r="IN88" s="87"/>
      <c r="IO88" s="87"/>
      <c r="IP88" s="87"/>
      <c r="IQ88" s="87"/>
      <c r="IR88" s="87"/>
      <c r="IS88" s="87"/>
    </row>
    <row r="89" spans="1:253" s="88" customFormat="1" ht="66.75" customHeight="1">
      <c r="A89" s="104">
        <v>41040200</v>
      </c>
      <c r="B89" s="122" t="s">
        <v>81</v>
      </c>
      <c r="C89" s="106">
        <f t="shared" si="1"/>
        <v>656.7</v>
      </c>
      <c r="D89" s="141">
        <v>656.7</v>
      </c>
      <c r="E89" s="141"/>
      <c r="F89" s="141"/>
      <c r="G89" s="87"/>
      <c r="H89" s="87"/>
      <c r="I89" s="87"/>
      <c r="J89" s="87"/>
      <c r="K89" s="87"/>
      <c r="L89" s="87"/>
      <c r="IK89" s="87"/>
      <c r="IL89" s="87"/>
      <c r="IM89" s="87"/>
      <c r="IN89" s="87"/>
      <c r="IO89" s="87"/>
      <c r="IP89" s="87"/>
      <c r="IQ89" s="87"/>
      <c r="IR89" s="87"/>
      <c r="IS89" s="87"/>
    </row>
    <row r="90" spans="1:253" s="88" customFormat="1" ht="23.25" customHeight="1" hidden="1">
      <c r="A90" s="104">
        <v>41040400</v>
      </c>
      <c r="B90" s="122" t="s">
        <v>158</v>
      </c>
      <c r="C90" s="106">
        <f t="shared" si="1"/>
        <v>0</v>
      </c>
      <c r="D90" s="141"/>
      <c r="E90" s="141"/>
      <c r="F90" s="141"/>
      <c r="G90" s="87"/>
      <c r="H90" s="87"/>
      <c r="I90" s="87"/>
      <c r="J90" s="87"/>
      <c r="K90" s="87"/>
      <c r="L90" s="87"/>
      <c r="IK90" s="87"/>
      <c r="IL90" s="87"/>
      <c r="IM90" s="87"/>
      <c r="IN90" s="87"/>
      <c r="IO90" s="87"/>
      <c r="IP90" s="87"/>
      <c r="IQ90" s="87"/>
      <c r="IR90" s="87"/>
      <c r="IS90" s="87"/>
    </row>
    <row r="91" spans="1:253" s="88" customFormat="1" ht="15.75" hidden="1">
      <c r="A91" s="104">
        <v>41050000</v>
      </c>
      <c r="B91" s="122" t="s">
        <v>78</v>
      </c>
      <c r="C91" s="103">
        <f t="shared" si="0"/>
        <v>0</v>
      </c>
      <c r="D91" s="140">
        <f>SUM(D93:D105)</f>
        <v>0</v>
      </c>
      <c r="E91" s="140">
        <f>SUM(E93:E105)</f>
        <v>0</v>
      </c>
      <c r="F91" s="140">
        <f>SUM(F93:F105)</f>
        <v>0</v>
      </c>
      <c r="G91" s="87"/>
      <c r="H91" s="87"/>
      <c r="I91" s="87"/>
      <c r="J91" s="87"/>
      <c r="K91" s="87"/>
      <c r="L91" s="87"/>
      <c r="IK91" s="87"/>
      <c r="IL91" s="87"/>
      <c r="IM91" s="87"/>
      <c r="IN91" s="87"/>
      <c r="IO91" s="87"/>
      <c r="IP91" s="87"/>
      <c r="IQ91" s="87"/>
      <c r="IR91" s="87"/>
      <c r="IS91" s="87"/>
    </row>
    <row r="92" spans="1:253" s="88" customFormat="1" ht="15.75" hidden="1">
      <c r="A92" s="104"/>
      <c r="B92" s="142" t="s">
        <v>19</v>
      </c>
      <c r="C92" s="103">
        <f t="shared" si="0"/>
        <v>0</v>
      </c>
      <c r="D92" s="141"/>
      <c r="E92" s="141"/>
      <c r="F92" s="141"/>
      <c r="G92" s="87"/>
      <c r="H92" s="87"/>
      <c r="I92" s="87"/>
      <c r="J92" s="87"/>
      <c r="K92" s="87"/>
      <c r="L92" s="87"/>
      <c r="IK92" s="87"/>
      <c r="IL92" s="87"/>
      <c r="IM92" s="87"/>
      <c r="IN92" s="87"/>
      <c r="IO92" s="87"/>
      <c r="IP92" s="87"/>
      <c r="IQ92" s="87"/>
      <c r="IR92" s="87"/>
      <c r="IS92" s="87"/>
    </row>
    <row r="93" spans="1:253" s="88" customFormat="1" ht="15.75" hidden="1">
      <c r="A93" s="104"/>
      <c r="B93" s="142"/>
      <c r="C93" s="103"/>
      <c r="D93" s="141"/>
      <c r="E93" s="141"/>
      <c r="F93" s="141"/>
      <c r="G93" s="87"/>
      <c r="H93" s="87"/>
      <c r="I93" s="87"/>
      <c r="J93" s="87"/>
      <c r="K93" s="87"/>
      <c r="L93" s="87"/>
      <c r="IK93" s="87"/>
      <c r="IL93" s="87"/>
      <c r="IM93" s="87"/>
      <c r="IN93" s="87"/>
      <c r="IO93" s="87"/>
      <c r="IP93" s="87"/>
      <c r="IQ93" s="87"/>
      <c r="IR93" s="87"/>
      <c r="IS93" s="87"/>
    </row>
    <row r="94" spans="1:253" s="88" customFormat="1" ht="15.75" customHeight="1" hidden="1">
      <c r="A94" s="104"/>
      <c r="B94" s="122"/>
      <c r="C94" s="106"/>
      <c r="D94" s="141"/>
      <c r="E94" s="141"/>
      <c r="F94" s="141"/>
      <c r="G94" s="87"/>
      <c r="H94" s="87"/>
      <c r="I94" s="87"/>
      <c r="J94" s="87"/>
      <c r="K94" s="87"/>
      <c r="L94" s="87"/>
      <c r="IK94" s="87"/>
      <c r="IL94" s="87"/>
      <c r="IM94" s="87"/>
      <c r="IN94" s="87"/>
      <c r="IO94" s="87"/>
      <c r="IP94" s="87"/>
      <c r="IQ94" s="87"/>
      <c r="IR94" s="87"/>
      <c r="IS94" s="87"/>
    </row>
    <row r="95" spans="1:253" s="88" customFormat="1" ht="121.5" customHeight="1" hidden="1">
      <c r="A95" s="104">
        <v>41050900</v>
      </c>
      <c r="B95" s="145" t="s">
        <v>317</v>
      </c>
      <c r="C95" s="106">
        <f t="shared" si="0"/>
        <v>0</v>
      </c>
      <c r="D95" s="141"/>
      <c r="E95" s="141"/>
      <c r="F95" s="141"/>
      <c r="G95" s="87"/>
      <c r="H95" s="87"/>
      <c r="I95" s="87"/>
      <c r="J95" s="87"/>
      <c r="K95" s="87"/>
      <c r="L95" s="87"/>
      <c r="IK95" s="87"/>
      <c r="IL95" s="87"/>
      <c r="IM95" s="87"/>
      <c r="IN95" s="87"/>
      <c r="IO95" s="87"/>
      <c r="IP95" s="87"/>
      <c r="IQ95" s="87"/>
      <c r="IR95" s="87"/>
      <c r="IS95" s="87"/>
    </row>
    <row r="96" spans="1:253" s="88" customFormat="1" ht="47.25" customHeight="1" hidden="1">
      <c r="A96" s="104">
        <v>41051000</v>
      </c>
      <c r="B96" s="122" t="s">
        <v>88</v>
      </c>
      <c r="C96" s="106">
        <f t="shared" si="0"/>
        <v>0</v>
      </c>
      <c r="D96" s="141"/>
      <c r="E96" s="141"/>
      <c r="F96" s="141"/>
      <c r="G96" s="87"/>
      <c r="H96" s="87"/>
      <c r="I96" s="87"/>
      <c r="J96" s="87"/>
      <c r="K96" s="87"/>
      <c r="L96" s="87"/>
      <c r="IK96" s="87"/>
      <c r="IL96" s="87"/>
      <c r="IM96" s="87"/>
      <c r="IN96" s="87"/>
      <c r="IO96" s="87"/>
      <c r="IP96" s="87"/>
      <c r="IQ96" s="87"/>
      <c r="IR96" s="87"/>
      <c r="IS96" s="87"/>
    </row>
    <row r="97" spans="1:253" s="88" customFormat="1" ht="47.25" customHeight="1" hidden="1">
      <c r="A97" s="136">
        <v>41051100</v>
      </c>
      <c r="B97" s="138" t="s">
        <v>326</v>
      </c>
      <c r="C97" s="106">
        <f t="shared" si="0"/>
        <v>0</v>
      </c>
      <c r="D97" s="150"/>
      <c r="E97" s="150"/>
      <c r="F97" s="150"/>
      <c r="G97" s="87"/>
      <c r="H97" s="87"/>
      <c r="I97" s="87"/>
      <c r="J97" s="87"/>
      <c r="K97" s="87"/>
      <c r="L97" s="87"/>
      <c r="IK97" s="87"/>
      <c r="IL97" s="87"/>
      <c r="IM97" s="87"/>
      <c r="IN97" s="87"/>
      <c r="IO97" s="87"/>
      <c r="IP97" s="87"/>
      <c r="IQ97" s="87"/>
      <c r="IR97" s="87"/>
      <c r="IS97" s="87"/>
    </row>
    <row r="98" spans="1:253" s="88" customFormat="1" ht="51.75" customHeight="1" hidden="1">
      <c r="A98" s="136">
        <v>41051200</v>
      </c>
      <c r="B98" s="148" t="s">
        <v>102</v>
      </c>
      <c r="C98" s="149">
        <f t="shared" si="0"/>
        <v>0</v>
      </c>
      <c r="D98" s="150"/>
      <c r="E98" s="150"/>
      <c r="F98" s="150"/>
      <c r="G98" s="87"/>
      <c r="H98" s="87"/>
      <c r="I98" s="87"/>
      <c r="J98" s="87"/>
      <c r="K98" s="87"/>
      <c r="L98" s="87"/>
      <c r="IK98" s="87"/>
      <c r="IL98" s="87"/>
      <c r="IM98" s="87"/>
      <c r="IN98" s="87"/>
      <c r="IO98" s="87"/>
      <c r="IP98" s="87"/>
      <c r="IQ98" s="87"/>
      <c r="IR98" s="87"/>
      <c r="IS98" s="87"/>
    </row>
    <row r="99" spans="1:253" s="88" customFormat="1" ht="15.75" customHeight="1" hidden="1">
      <c r="A99" s="104"/>
      <c r="B99" s="142"/>
      <c r="C99" s="106"/>
      <c r="D99" s="141"/>
      <c r="E99" s="141"/>
      <c r="F99" s="141"/>
      <c r="G99" s="87"/>
      <c r="H99" s="87"/>
      <c r="I99" s="87"/>
      <c r="J99" s="87"/>
      <c r="K99" s="87"/>
      <c r="L99" s="87"/>
      <c r="IK99" s="87"/>
      <c r="IL99" s="87"/>
      <c r="IM99" s="87"/>
      <c r="IN99" s="87"/>
      <c r="IO99" s="87"/>
      <c r="IP99" s="87"/>
      <c r="IQ99" s="87"/>
      <c r="IR99" s="87"/>
      <c r="IS99" s="87"/>
    </row>
    <row r="100" spans="1:253" s="88" customFormat="1" ht="15.75" customHeight="1" hidden="1">
      <c r="A100" s="104"/>
      <c r="B100" s="122"/>
      <c r="C100" s="106"/>
      <c r="D100" s="141"/>
      <c r="E100" s="141"/>
      <c r="F100" s="141"/>
      <c r="G100" s="87"/>
      <c r="H100" s="87"/>
      <c r="I100" s="87"/>
      <c r="J100" s="87"/>
      <c r="K100" s="87"/>
      <c r="L100" s="87"/>
      <c r="IK100" s="87"/>
      <c r="IL100" s="87"/>
      <c r="IM100" s="87"/>
      <c r="IN100" s="87"/>
      <c r="IO100" s="87"/>
      <c r="IP100" s="87"/>
      <c r="IQ100" s="87"/>
      <c r="IR100" s="87"/>
      <c r="IS100" s="87"/>
    </row>
    <row r="101" spans="1:253" s="88" customFormat="1" ht="15.75" customHeight="1" hidden="1">
      <c r="A101" s="104"/>
      <c r="B101" s="146"/>
      <c r="C101" s="106"/>
      <c r="D101" s="141"/>
      <c r="E101" s="141"/>
      <c r="F101" s="141"/>
      <c r="G101" s="87"/>
      <c r="H101" s="87"/>
      <c r="I101" s="87"/>
      <c r="J101" s="87"/>
      <c r="K101" s="87"/>
      <c r="L101" s="87"/>
      <c r="IK101" s="87"/>
      <c r="IL101" s="87"/>
      <c r="IM101" s="87"/>
      <c r="IN101" s="87"/>
      <c r="IO101" s="87"/>
      <c r="IP101" s="87"/>
      <c r="IQ101" s="87"/>
      <c r="IR101" s="87"/>
      <c r="IS101" s="87"/>
    </row>
    <row r="102" spans="1:253" s="88" customFormat="1" ht="69.75" customHeight="1" hidden="1">
      <c r="A102" s="104">
        <v>41051400</v>
      </c>
      <c r="B102" s="262" t="s">
        <v>226</v>
      </c>
      <c r="C102" s="149">
        <f t="shared" si="0"/>
        <v>0</v>
      </c>
      <c r="D102" s="141"/>
      <c r="E102" s="141"/>
      <c r="F102" s="141"/>
      <c r="G102" s="87"/>
      <c r="H102" s="87"/>
      <c r="I102" s="87"/>
      <c r="J102" s="87"/>
      <c r="K102" s="87"/>
      <c r="L102" s="87"/>
      <c r="IK102" s="87"/>
      <c r="IL102" s="87"/>
      <c r="IM102" s="87"/>
      <c r="IN102" s="87"/>
      <c r="IO102" s="87"/>
      <c r="IP102" s="87"/>
      <c r="IQ102" s="87"/>
      <c r="IR102" s="87"/>
      <c r="IS102" s="87"/>
    </row>
    <row r="103" spans="1:253" s="88" customFormat="1" ht="15.75" customHeight="1" hidden="1">
      <c r="A103" s="104">
        <v>41053900</v>
      </c>
      <c r="B103" s="147" t="s">
        <v>82</v>
      </c>
      <c r="C103" s="106">
        <f t="shared" si="0"/>
        <v>0</v>
      </c>
      <c r="D103" s="141"/>
      <c r="E103" s="141"/>
      <c r="F103" s="141"/>
      <c r="G103" s="87"/>
      <c r="H103" s="87"/>
      <c r="I103" s="87"/>
      <c r="J103" s="87"/>
      <c r="K103" s="87"/>
      <c r="L103" s="87"/>
      <c r="IK103" s="87"/>
      <c r="IL103" s="87"/>
      <c r="IM103" s="87"/>
      <c r="IN103" s="87"/>
      <c r="IO103" s="87"/>
      <c r="IP103" s="87"/>
      <c r="IQ103" s="87"/>
      <c r="IR103" s="87"/>
      <c r="IS103" s="87"/>
    </row>
    <row r="104" spans="1:253" s="88" customFormat="1" ht="15.75" customHeight="1" hidden="1">
      <c r="A104" s="104"/>
      <c r="B104" s="144"/>
      <c r="C104" s="106">
        <f t="shared" si="0"/>
        <v>0</v>
      </c>
      <c r="D104" s="141"/>
      <c r="E104" s="141"/>
      <c r="F104" s="141"/>
      <c r="G104" s="87"/>
      <c r="H104" s="87"/>
      <c r="I104" s="87"/>
      <c r="J104" s="87"/>
      <c r="K104" s="87"/>
      <c r="L104" s="87"/>
      <c r="IK104" s="87"/>
      <c r="IL104" s="87"/>
      <c r="IM104" s="87"/>
      <c r="IN104" s="87"/>
      <c r="IO104" s="87"/>
      <c r="IP104" s="87"/>
      <c r="IQ104" s="87"/>
      <c r="IR104" s="87"/>
      <c r="IS104" s="87"/>
    </row>
    <row r="105" spans="1:253" s="88" customFormat="1" ht="55.5" customHeight="1" hidden="1">
      <c r="A105" s="104">
        <v>41055000</v>
      </c>
      <c r="B105" s="144" t="s">
        <v>206</v>
      </c>
      <c r="C105" s="106">
        <f t="shared" si="0"/>
        <v>0</v>
      </c>
      <c r="D105" s="141"/>
      <c r="E105" s="141"/>
      <c r="F105" s="141"/>
      <c r="G105" s="87"/>
      <c r="H105" s="87"/>
      <c r="I105" s="87"/>
      <c r="J105" s="87"/>
      <c r="K105" s="87"/>
      <c r="L105" s="87"/>
      <c r="IK105" s="87"/>
      <c r="IL105" s="87"/>
      <c r="IM105" s="87"/>
      <c r="IN105" s="87"/>
      <c r="IO105" s="87"/>
      <c r="IP105" s="87"/>
      <c r="IQ105" s="87"/>
      <c r="IR105" s="87"/>
      <c r="IS105" s="87"/>
    </row>
    <row r="106" spans="1:253" s="88" customFormat="1" ht="34.5" customHeight="1">
      <c r="A106" s="104">
        <v>41050000</v>
      </c>
      <c r="B106" s="122" t="s">
        <v>78</v>
      </c>
      <c r="C106" s="140">
        <f>C107+C108</f>
        <v>5921.295</v>
      </c>
      <c r="D106" s="140">
        <f>D107+D108</f>
        <v>5921.295</v>
      </c>
      <c r="E106" s="141"/>
      <c r="F106" s="141"/>
      <c r="G106" s="87"/>
      <c r="H106" s="87"/>
      <c r="I106" s="87"/>
      <c r="J106" s="87"/>
      <c r="K106" s="87"/>
      <c r="L106" s="87"/>
      <c r="IK106" s="87"/>
      <c r="IL106" s="87"/>
      <c r="IM106" s="87"/>
      <c r="IN106" s="87"/>
      <c r="IO106" s="87"/>
      <c r="IP106" s="87"/>
      <c r="IQ106" s="87"/>
      <c r="IR106" s="87"/>
      <c r="IS106" s="87"/>
    </row>
    <row r="107" spans="1:253" s="88" customFormat="1" ht="55.5" customHeight="1">
      <c r="A107" s="104">
        <v>41051000</v>
      </c>
      <c r="B107" s="144" t="s">
        <v>88</v>
      </c>
      <c r="C107" s="106">
        <f t="shared" si="0"/>
        <v>1773.562</v>
      </c>
      <c r="D107" s="141">
        <v>1773.562</v>
      </c>
      <c r="E107" s="141"/>
      <c r="F107" s="141"/>
      <c r="G107" s="87"/>
      <c r="H107" s="87"/>
      <c r="I107" s="87"/>
      <c r="J107" s="87"/>
      <c r="K107" s="87"/>
      <c r="L107" s="87"/>
      <c r="IK107" s="87"/>
      <c r="IL107" s="87"/>
      <c r="IM107" s="87"/>
      <c r="IN107" s="87"/>
      <c r="IO107" s="87"/>
      <c r="IP107" s="87"/>
      <c r="IQ107" s="87"/>
      <c r="IR107" s="87"/>
      <c r="IS107" s="87"/>
    </row>
    <row r="108" spans="1:253" s="88" customFormat="1" ht="36.75" customHeight="1">
      <c r="A108" s="104">
        <v>41053900</v>
      </c>
      <c r="B108" s="144" t="s">
        <v>82</v>
      </c>
      <c r="C108" s="106">
        <f t="shared" si="0"/>
        <v>4147.733</v>
      </c>
      <c r="D108" s="141">
        <v>4147.733</v>
      </c>
      <c r="E108" s="141"/>
      <c r="F108" s="141"/>
      <c r="G108" s="87"/>
      <c r="H108" s="87"/>
      <c r="I108" s="87"/>
      <c r="J108" s="87"/>
      <c r="K108" s="87"/>
      <c r="L108" s="87"/>
      <c r="IK108" s="87"/>
      <c r="IL108" s="87"/>
      <c r="IM108" s="87"/>
      <c r="IN108" s="87"/>
      <c r="IO108" s="87"/>
      <c r="IP108" s="87"/>
      <c r="IQ108" s="87"/>
      <c r="IR108" s="87"/>
      <c r="IS108" s="87"/>
    </row>
    <row r="109" spans="1:6" ht="15.75">
      <c r="A109" s="151"/>
      <c r="B109" s="152" t="s">
        <v>17</v>
      </c>
      <c r="C109" s="103">
        <f t="shared" si="0"/>
        <v>187743.887</v>
      </c>
      <c r="D109" s="140">
        <f>D74+D73</f>
        <v>186084.96399999998</v>
      </c>
      <c r="E109" s="140">
        <f>E74+E73</f>
        <v>1658.923</v>
      </c>
      <c r="F109" s="140">
        <f>F74+F73</f>
        <v>0</v>
      </c>
    </row>
    <row r="110" spans="1:6" ht="15.75">
      <c r="A110" s="205"/>
      <c r="B110" s="206"/>
      <c r="C110" s="207">
        <f>'дод.3'!Q80</f>
        <v>187743.88700000002</v>
      </c>
      <c r="D110" s="208">
        <f>'дод.3'!F80</f>
        <v>182079.11299999998</v>
      </c>
      <c r="E110" s="208">
        <f>'дод.3'!K80</f>
        <v>5664.774</v>
      </c>
      <c r="F110" s="209"/>
    </row>
    <row r="111" spans="1:6" ht="47.25" customHeight="1">
      <c r="A111" s="205" t="s">
        <v>286</v>
      </c>
      <c r="B111" s="4"/>
      <c r="C111" s="295" t="s">
        <v>287</v>
      </c>
      <c r="D111" s="295"/>
      <c r="E111" s="295"/>
      <c r="F111" s="267"/>
    </row>
    <row r="112" spans="1:6" ht="15.75">
      <c r="A112" s="205"/>
      <c r="B112" s="206"/>
      <c r="C112" s="207"/>
      <c r="D112" s="208"/>
      <c r="E112" s="208"/>
      <c r="F112" s="209"/>
    </row>
    <row r="113" spans="1:6" ht="15.75">
      <c r="A113" s="205"/>
      <c r="B113" s="206"/>
      <c r="C113" s="207"/>
      <c r="D113" s="208">
        <f>D109-D110</f>
        <v>4005.850999999995</v>
      </c>
      <c r="E113" s="208">
        <f>E109-E110</f>
        <v>-4005.8510000000006</v>
      </c>
      <c r="F113" s="209"/>
    </row>
    <row r="114" spans="1:6" ht="15.75">
      <c r="A114" s="41"/>
      <c r="B114" s="41"/>
      <c r="C114" s="48"/>
      <c r="D114" s="49"/>
      <c r="E114" s="41"/>
      <c r="F114" s="41"/>
    </row>
    <row r="115" spans="1:8" ht="15.75">
      <c r="A115" s="41"/>
      <c r="B115" s="13"/>
      <c r="C115" s="51"/>
      <c r="D115" s="80"/>
      <c r="E115" s="80"/>
      <c r="F115" s="3"/>
      <c r="G115" s="80"/>
      <c r="H115" s="81"/>
    </row>
    <row r="116" spans="1:6" ht="15.75">
      <c r="A116" s="41"/>
      <c r="B116" s="50"/>
      <c r="C116" s="133"/>
      <c r="D116" s="49"/>
      <c r="E116" s="49"/>
      <c r="F116" s="41"/>
    </row>
    <row r="117" spans="1:6" ht="15.75">
      <c r="A117" s="41"/>
      <c r="B117" s="50"/>
      <c r="C117" s="133">
        <f>C109-C110</f>
        <v>0</v>
      </c>
      <c r="D117" s="133">
        <f>D109-D110</f>
        <v>4005.850999999995</v>
      </c>
      <c r="E117" s="133">
        <f>E109-E110</f>
        <v>-4005.8510000000006</v>
      </c>
      <c r="F117" s="41"/>
    </row>
  </sheetData>
  <sheetProtection/>
  <mergeCells count="10">
    <mergeCell ref="C111:E111"/>
    <mergeCell ref="D1:F1"/>
    <mergeCell ref="A3:F3"/>
    <mergeCell ref="A85:F85"/>
    <mergeCell ref="D2:F2"/>
    <mergeCell ref="A6:A7"/>
    <mergeCell ref="E6:F6"/>
    <mergeCell ref="D6:D7"/>
    <mergeCell ref="C6:C7"/>
    <mergeCell ref="B6:B7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85" zoomScaleNormal="85" zoomScalePageLayoutView="0" workbookViewId="0" topLeftCell="A4">
      <selection activeCell="A34" sqref="A34:E34"/>
    </sheetView>
  </sheetViews>
  <sheetFormatPr defaultColWidth="8.83203125" defaultRowHeight="12.75"/>
  <cols>
    <col min="1" max="1" width="15.16015625" style="92" customWidth="1"/>
    <col min="2" max="2" width="61" style="92" customWidth="1"/>
    <col min="3" max="3" width="24.16015625" style="92" customWidth="1"/>
    <col min="4" max="4" width="20.66015625" style="92" customWidth="1"/>
    <col min="5" max="5" width="17.83203125" style="92" customWidth="1"/>
    <col min="6" max="6" width="18.66015625" style="92" customWidth="1"/>
    <col min="7" max="16384" width="8.83203125" style="92" customWidth="1"/>
  </cols>
  <sheetData>
    <row r="1" spans="1:8" ht="80.25" customHeight="1">
      <c r="A1" s="15"/>
      <c r="B1" s="16"/>
      <c r="C1" s="16"/>
      <c r="D1" s="18"/>
      <c r="E1" s="305" t="s">
        <v>223</v>
      </c>
      <c r="F1" s="306"/>
      <c r="G1" s="123"/>
      <c r="H1" s="123"/>
    </row>
    <row r="2" spans="1:6" ht="12.75">
      <c r="A2" s="15"/>
      <c r="B2" s="16"/>
      <c r="C2" s="16"/>
      <c r="D2" s="18"/>
      <c r="E2" s="303"/>
      <c r="F2" s="304"/>
    </row>
    <row r="3" spans="1:6" ht="12.75">
      <c r="A3" s="15"/>
      <c r="B3" s="309"/>
      <c r="C3" s="309"/>
      <c r="D3" s="309"/>
      <c r="E3" s="16"/>
      <c r="F3" s="17"/>
    </row>
    <row r="4" spans="1:6" ht="18.75">
      <c r="A4" s="310" t="s">
        <v>336</v>
      </c>
      <c r="B4" s="310"/>
      <c r="C4" s="310"/>
      <c r="D4" s="310"/>
      <c r="E4" s="310"/>
      <c r="F4" s="310"/>
    </row>
    <row r="5" spans="1:6" ht="15.75">
      <c r="A5" s="218"/>
      <c r="B5" s="218"/>
      <c r="C5" s="218"/>
      <c r="D5" s="218"/>
      <c r="E5" s="218"/>
      <c r="F5" s="218"/>
    </row>
    <row r="6" spans="1:6" ht="12.75">
      <c r="A6" s="224">
        <v>12523000000</v>
      </c>
      <c r="B6" s="19"/>
      <c r="C6" s="19"/>
      <c r="D6" s="19"/>
      <c r="E6" s="19"/>
      <c r="F6" s="19"/>
    </row>
    <row r="7" spans="1:6" ht="12.75">
      <c r="A7" s="223" t="s">
        <v>109</v>
      </c>
      <c r="B7" s="16"/>
      <c r="C7" s="16"/>
      <c r="D7" s="16"/>
      <c r="E7" s="20"/>
      <c r="F7" s="20" t="s">
        <v>52</v>
      </c>
    </row>
    <row r="8" spans="1:6" ht="15.75">
      <c r="A8" s="307" t="s">
        <v>29</v>
      </c>
      <c r="B8" s="307" t="s">
        <v>98</v>
      </c>
      <c r="C8" s="307" t="s">
        <v>94</v>
      </c>
      <c r="D8" s="311" t="s">
        <v>2</v>
      </c>
      <c r="E8" s="313" t="s">
        <v>3</v>
      </c>
      <c r="F8" s="313"/>
    </row>
    <row r="9" spans="1:6" ht="47.25">
      <c r="A9" s="308"/>
      <c r="B9" s="308"/>
      <c r="C9" s="308"/>
      <c r="D9" s="312"/>
      <c r="E9" s="97" t="s">
        <v>95</v>
      </c>
      <c r="F9" s="97" t="s">
        <v>97</v>
      </c>
    </row>
    <row r="10" spans="1:6" ht="15.75">
      <c r="A10" s="23">
        <v>1</v>
      </c>
      <c r="B10" s="24">
        <v>2</v>
      </c>
      <c r="C10" s="24"/>
      <c r="D10" s="24">
        <v>3</v>
      </c>
      <c r="E10" s="24">
        <v>4</v>
      </c>
      <c r="F10" s="24">
        <v>5</v>
      </c>
    </row>
    <row r="11" spans="1:6" s="96" customFormat="1" ht="27.75" customHeight="1">
      <c r="A11" s="226" t="s">
        <v>30</v>
      </c>
      <c r="B11" s="225" t="s">
        <v>31</v>
      </c>
      <c r="C11" s="274">
        <f aca="true" t="shared" si="0" ref="C11:C32">D11+E11</f>
        <v>0</v>
      </c>
      <c r="D11" s="277">
        <f>+D12+D15</f>
        <v>-4005.851</v>
      </c>
      <c r="E11" s="274">
        <f>+E12+E15</f>
        <v>4005.851</v>
      </c>
      <c r="F11" s="274">
        <f>+F12+F15</f>
        <v>4055.851</v>
      </c>
    </row>
    <row r="12" spans="1:6" s="96" customFormat="1" ht="31.5" hidden="1">
      <c r="A12" s="227" t="s">
        <v>32</v>
      </c>
      <c r="B12" s="33" t="s">
        <v>33</v>
      </c>
      <c r="C12" s="274">
        <f t="shared" si="0"/>
        <v>0</v>
      </c>
      <c r="D12" s="275">
        <f>+D13</f>
        <v>0</v>
      </c>
      <c r="E12" s="276">
        <f>+E14</f>
        <v>0</v>
      </c>
      <c r="F12" s="276">
        <f>+F14</f>
        <v>0</v>
      </c>
    </row>
    <row r="13" spans="1:6" s="96" customFormat="1" ht="30.75" customHeight="1" hidden="1">
      <c r="A13" s="227">
        <v>205320</v>
      </c>
      <c r="B13" s="33" t="s">
        <v>34</v>
      </c>
      <c r="C13" s="274">
        <f t="shared" si="0"/>
        <v>0</v>
      </c>
      <c r="D13" s="275"/>
      <c r="E13" s="278"/>
      <c r="F13" s="278"/>
    </row>
    <row r="14" spans="1:6" s="96" customFormat="1" ht="30.75" customHeight="1" hidden="1">
      <c r="A14" s="227">
        <v>205330</v>
      </c>
      <c r="B14" s="33" t="s">
        <v>35</v>
      </c>
      <c r="C14" s="274">
        <f t="shared" si="0"/>
        <v>0</v>
      </c>
      <c r="D14" s="275"/>
      <c r="E14" s="276"/>
      <c r="F14" s="276"/>
    </row>
    <row r="15" spans="1:6" s="96" customFormat="1" ht="34.5" customHeight="1">
      <c r="A15" s="227">
        <v>208000</v>
      </c>
      <c r="B15" s="33" t="s">
        <v>36</v>
      </c>
      <c r="C15" s="274">
        <f t="shared" si="0"/>
        <v>0</v>
      </c>
      <c r="D15" s="275">
        <f>D21+D22</f>
        <v>-4005.851</v>
      </c>
      <c r="E15" s="276">
        <f>E21+E22</f>
        <v>4005.851</v>
      </c>
      <c r="F15" s="276">
        <f>F21+F22</f>
        <v>4055.851</v>
      </c>
    </row>
    <row r="16" spans="1:6" s="96" customFormat="1" ht="21.75" customHeight="1" hidden="1">
      <c r="A16" s="228">
        <v>208100</v>
      </c>
      <c r="B16" s="33" t="s">
        <v>37</v>
      </c>
      <c r="C16" s="274">
        <f t="shared" si="0"/>
        <v>0</v>
      </c>
      <c r="D16" s="277"/>
      <c r="E16" s="274"/>
      <c r="F16" s="274"/>
    </row>
    <row r="17" spans="1:6" s="96" customFormat="1" ht="19.5" customHeight="1" hidden="1">
      <c r="A17" s="228">
        <v>208200</v>
      </c>
      <c r="B17" s="33" t="s">
        <v>38</v>
      </c>
      <c r="C17" s="274">
        <f t="shared" si="0"/>
        <v>0</v>
      </c>
      <c r="D17" s="275"/>
      <c r="E17" s="276"/>
      <c r="F17" s="276"/>
    </row>
    <row r="18" spans="1:6" s="96" customFormat="1" ht="36" customHeight="1" hidden="1">
      <c r="A18" s="228" t="s">
        <v>39</v>
      </c>
      <c r="B18" s="33" t="s">
        <v>34</v>
      </c>
      <c r="C18" s="274">
        <f t="shared" si="0"/>
        <v>0</v>
      </c>
      <c r="D18" s="277"/>
      <c r="E18" s="278"/>
      <c r="F18" s="278"/>
    </row>
    <row r="19" spans="1:6" s="96" customFormat="1" ht="35.25" customHeight="1" hidden="1">
      <c r="A19" s="228" t="s">
        <v>40</v>
      </c>
      <c r="B19" s="33" t="s">
        <v>41</v>
      </c>
      <c r="C19" s="274">
        <f t="shared" si="0"/>
        <v>0</v>
      </c>
      <c r="D19" s="275"/>
      <c r="E19" s="276"/>
      <c r="F19" s="276"/>
    </row>
    <row r="20" spans="1:6" s="96" customFormat="1" ht="35.25" customHeight="1" hidden="1">
      <c r="A20" s="228" t="s">
        <v>203</v>
      </c>
      <c r="B20" s="33" t="s">
        <v>205</v>
      </c>
      <c r="C20" s="274">
        <f t="shared" si="0"/>
        <v>0</v>
      </c>
      <c r="D20" s="275"/>
      <c r="E20" s="276"/>
      <c r="F20" s="276"/>
    </row>
    <row r="21" spans="1:6" s="96" customFormat="1" ht="35.25" customHeight="1" hidden="1">
      <c r="A21" s="258">
        <v>208100</v>
      </c>
      <c r="B21" s="257" t="s">
        <v>37</v>
      </c>
      <c r="C21" s="274">
        <f t="shared" si="0"/>
        <v>0</v>
      </c>
      <c r="D21" s="274"/>
      <c r="E21" s="274"/>
      <c r="F21" s="274"/>
    </row>
    <row r="22" spans="1:6" s="96" customFormat="1" ht="49.5" customHeight="1">
      <c r="A22" s="228" t="s">
        <v>40</v>
      </c>
      <c r="B22" s="33" t="s">
        <v>41</v>
      </c>
      <c r="C22" s="274">
        <f t="shared" si="0"/>
        <v>0</v>
      </c>
      <c r="D22" s="275">
        <v>-4005.851</v>
      </c>
      <c r="E22" s="276">
        <v>4005.851</v>
      </c>
      <c r="F22" s="276">
        <v>4055.851</v>
      </c>
    </row>
    <row r="23" spans="1:6" s="96" customFormat="1" ht="28.5" customHeight="1">
      <c r="A23" s="227"/>
      <c r="B23" s="225" t="s">
        <v>42</v>
      </c>
      <c r="C23" s="274">
        <f t="shared" si="0"/>
        <v>0</v>
      </c>
      <c r="D23" s="277">
        <f>+D11</f>
        <v>-4005.851</v>
      </c>
      <c r="E23" s="274">
        <f>+E11</f>
        <v>4005.851</v>
      </c>
      <c r="F23" s="274">
        <f>+F11</f>
        <v>4055.851</v>
      </c>
    </row>
    <row r="24" spans="1:6" s="96" customFormat="1" ht="15" customHeight="1">
      <c r="A24" s="226" t="s">
        <v>43</v>
      </c>
      <c r="B24" s="225" t="s">
        <v>44</v>
      </c>
      <c r="C24" s="274">
        <f t="shared" si="0"/>
        <v>0</v>
      </c>
      <c r="D24" s="275">
        <f>D30+D31</f>
        <v>-4005.851</v>
      </c>
      <c r="E24" s="276">
        <f>E30+E31</f>
        <v>4005.851</v>
      </c>
      <c r="F24" s="276">
        <f>F30+F31</f>
        <v>4005.851</v>
      </c>
    </row>
    <row r="25" spans="1:6" s="96" customFormat="1" ht="0.75" customHeight="1" hidden="1">
      <c r="A25" s="228" t="s">
        <v>45</v>
      </c>
      <c r="B25" s="33" t="s">
        <v>46</v>
      </c>
      <c r="C25" s="274">
        <f t="shared" si="0"/>
        <v>0</v>
      </c>
      <c r="D25" s="277"/>
      <c r="E25" s="274"/>
      <c r="F25" s="274"/>
    </row>
    <row r="26" spans="1:6" s="96" customFormat="1" ht="30" customHeight="1" hidden="1">
      <c r="A26" s="228" t="s">
        <v>47</v>
      </c>
      <c r="B26" s="33" t="s">
        <v>48</v>
      </c>
      <c r="C26" s="274">
        <f t="shared" si="0"/>
        <v>0</v>
      </c>
      <c r="D26" s="275">
        <f>+D17</f>
        <v>0</v>
      </c>
      <c r="E26" s="276">
        <f>+E17</f>
        <v>0</v>
      </c>
      <c r="F26" s="276">
        <f>+F17</f>
        <v>0</v>
      </c>
    </row>
    <row r="27" spans="1:6" s="96" customFormat="1" ht="30.75" customHeight="1" hidden="1">
      <c r="A27" s="228" t="s">
        <v>49</v>
      </c>
      <c r="B27" s="33" t="s">
        <v>34</v>
      </c>
      <c r="C27" s="274">
        <f t="shared" si="0"/>
        <v>0</v>
      </c>
      <c r="D27" s="275">
        <f>+D13+D18</f>
        <v>0</v>
      </c>
      <c r="E27" s="276">
        <f>+E13+E18</f>
        <v>0</v>
      </c>
      <c r="F27" s="276">
        <f>+F13+F18</f>
        <v>0</v>
      </c>
    </row>
    <row r="28" spans="1:6" s="96" customFormat="1" ht="36" customHeight="1" hidden="1">
      <c r="A28" s="228" t="s">
        <v>50</v>
      </c>
      <c r="B28" s="33" t="s">
        <v>41</v>
      </c>
      <c r="C28" s="274">
        <f t="shared" si="0"/>
        <v>0</v>
      </c>
      <c r="D28" s="275"/>
      <c r="E28" s="276"/>
      <c r="F28" s="276"/>
    </row>
    <row r="29" spans="1:6" s="96" customFormat="1" ht="36" customHeight="1" hidden="1">
      <c r="A29" s="228" t="s">
        <v>204</v>
      </c>
      <c r="B29" s="33" t="s">
        <v>205</v>
      </c>
      <c r="C29" s="274">
        <f t="shared" si="0"/>
        <v>0</v>
      </c>
      <c r="D29" s="275"/>
      <c r="E29" s="276"/>
      <c r="F29" s="276"/>
    </row>
    <row r="30" spans="1:6" s="96" customFormat="1" ht="36" customHeight="1" hidden="1">
      <c r="A30" s="258" t="s">
        <v>45</v>
      </c>
      <c r="B30" s="257" t="s">
        <v>46</v>
      </c>
      <c r="C30" s="274">
        <f t="shared" si="0"/>
        <v>0</v>
      </c>
      <c r="D30" s="274"/>
      <c r="E30" s="274"/>
      <c r="F30" s="274"/>
    </row>
    <row r="31" spans="1:6" s="96" customFormat="1" ht="51.75" customHeight="1">
      <c r="A31" s="228" t="s">
        <v>50</v>
      </c>
      <c r="B31" s="33" t="s">
        <v>41</v>
      </c>
      <c r="C31" s="274">
        <f t="shared" si="0"/>
        <v>0</v>
      </c>
      <c r="D31" s="275">
        <v>-4005.851</v>
      </c>
      <c r="E31" s="276">
        <v>4005.851</v>
      </c>
      <c r="F31" s="276">
        <v>4005.851</v>
      </c>
    </row>
    <row r="32" spans="1:6" s="96" customFormat="1" ht="28.5" customHeight="1">
      <c r="A32" s="227"/>
      <c r="B32" s="225" t="s">
        <v>51</v>
      </c>
      <c r="C32" s="274">
        <f t="shared" si="0"/>
        <v>0</v>
      </c>
      <c r="D32" s="277">
        <f>+D24</f>
        <v>-4005.851</v>
      </c>
      <c r="E32" s="274">
        <f>+E24</f>
        <v>4005.851</v>
      </c>
      <c r="F32" s="274">
        <f>+F24</f>
        <v>4005.851</v>
      </c>
    </row>
    <row r="33" spans="1:6" ht="15.75">
      <c r="A33" s="25"/>
      <c r="B33" s="26"/>
      <c r="C33" s="26"/>
      <c r="D33" s="249"/>
      <c r="E33" s="250"/>
      <c r="F33" s="250"/>
    </row>
    <row r="34" spans="1:6" ht="15.75">
      <c r="A34" s="205" t="s">
        <v>286</v>
      </c>
      <c r="B34" s="4"/>
      <c r="C34" s="295" t="s">
        <v>287</v>
      </c>
      <c r="D34" s="295"/>
      <c r="E34" s="295"/>
      <c r="F34" s="252"/>
    </row>
    <row r="35" spans="1:5" ht="15.75">
      <c r="A35" s="27"/>
      <c r="B35" s="42"/>
      <c r="C35" s="42"/>
      <c r="D35" s="95"/>
      <c r="E35" s="94"/>
    </row>
    <row r="36" spans="1:6" ht="15.75">
      <c r="A36" s="42"/>
      <c r="B36" s="93"/>
      <c r="C36" s="93"/>
      <c r="D36" s="42"/>
      <c r="E36" s="42"/>
      <c r="F36" s="42"/>
    </row>
  </sheetData>
  <sheetProtection/>
  <mergeCells count="10">
    <mergeCell ref="C34:E34"/>
    <mergeCell ref="E2:F2"/>
    <mergeCell ref="E1:F1"/>
    <mergeCell ref="C8:C9"/>
    <mergeCell ref="B3:D3"/>
    <mergeCell ref="A4:F4"/>
    <mergeCell ref="A8:A9"/>
    <mergeCell ref="B8:B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1"/>
  <sheetViews>
    <sheetView showZeros="0" tabSelected="1" zoomScale="75" zoomScaleNormal="75" zoomScaleSheetLayoutView="75" zoomScalePageLayoutView="0" workbookViewId="0" topLeftCell="A1">
      <pane xSplit="5" ySplit="11" topLeftCell="F71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I92" sqref="I92"/>
    </sheetView>
  </sheetViews>
  <sheetFormatPr defaultColWidth="9.33203125" defaultRowHeight="12.75"/>
  <cols>
    <col min="1" max="1" width="15.66015625" style="3" customWidth="1"/>
    <col min="2" max="2" width="17" style="12" customWidth="1"/>
    <col min="3" max="3" width="1.171875" style="12" hidden="1" customWidth="1"/>
    <col min="4" max="4" width="15" style="12" customWidth="1"/>
    <col min="5" max="5" width="62.66015625" style="3" customWidth="1"/>
    <col min="6" max="6" width="17.5" style="3" bestFit="1" customWidth="1"/>
    <col min="7" max="7" width="19.33203125" style="3" customWidth="1"/>
    <col min="8" max="8" width="19.16015625" style="3" customWidth="1"/>
    <col min="9" max="9" width="17.16015625" style="3" customWidth="1"/>
    <col min="10" max="10" width="16.33203125" style="3" customWidth="1"/>
    <col min="11" max="12" width="16.16015625" style="3" customWidth="1"/>
    <col min="13" max="13" width="16.66015625" style="3" customWidth="1"/>
    <col min="14" max="14" width="18" style="3" customWidth="1"/>
    <col min="15" max="15" width="14.83203125" style="3" customWidth="1"/>
    <col min="16" max="16" width="14.16015625" style="3" customWidth="1"/>
    <col min="17" max="17" width="15.5" style="3" customWidth="1"/>
    <col min="18" max="18" width="12.33203125" style="2" customWidth="1"/>
    <col min="19" max="19" width="13.16015625" style="2" customWidth="1"/>
    <col min="20" max="16384" width="9.33203125" style="2" customWidth="1"/>
  </cols>
  <sheetData>
    <row r="1" spans="1:17" s="6" customFormat="1" ht="69" customHeight="1">
      <c r="A1" s="5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 s="321" t="s">
        <v>225</v>
      </c>
      <c r="P1" s="321"/>
      <c r="Q1" s="321"/>
    </row>
    <row r="2" spans="1:17" s="6" customFormat="1" ht="9.75" customHeight="1">
      <c r="A2" s="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20"/>
      <c r="O2" s="221"/>
      <c r="P2" s="221"/>
      <c r="Q2" s="221"/>
    </row>
    <row r="3" spans="1:17" s="6" customFormat="1" ht="18.75">
      <c r="A3" s="323" t="s">
        <v>340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</row>
    <row r="4" spans="1:17" s="6" customFormat="1" ht="4.5" customHeight="1">
      <c r="A4" s="219"/>
      <c r="B4" s="219"/>
      <c r="C4" s="219"/>
      <c r="D4" s="219"/>
      <c r="E4" s="219"/>
      <c r="F4" s="219"/>
      <c r="G4" s="219"/>
      <c r="H4" s="219"/>
      <c r="I4" s="219"/>
      <c r="N4" s="220"/>
      <c r="O4" s="221"/>
      <c r="P4" s="221"/>
      <c r="Q4" s="221"/>
    </row>
    <row r="5" spans="1:18" ht="13.5" customHeight="1">
      <c r="A5" s="224">
        <v>12523000000</v>
      </c>
      <c r="E5" s="2"/>
      <c r="F5" s="2"/>
      <c r="G5" s="2"/>
      <c r="H5" s="2"/>
      <c r="I5" s="2"/>
      <c r="J5" s="2"/>
      <c r="K5" s="2"/>
      <c r="L5" s="2"/>
      <c r="M5" s="2"/>
      <c r="N5" s="321"/>
      <c r="O5" s="322"/>
      <c r="P5" s="322"/>
      <c r="Q5" s="322"/>
      <c r="R5" s="34"/>
    </row>
    <row r="6" spans="1:17" ht="24.75" customHeight="1">
      <c r="A6" s="223" t="s">
        <v>109</v>
      </c>
      <c r="B6" s="2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 t="s">
        <v>52</v>
      </c>
    </row>
    <row r="7" spans="1:18" s="30" customFormat="1" ht="21.75" customHeight="1">
      <c r="A7" s="316" t="s">
        <v>105</v>
      </c>
      <c r="B7" s="316" t="s">
        <v>106</v>
      </c>
      <c r="C7" s="35"/>
      <c r="D7" s="316" t="s">
        <v>96</v>
      </c>
      <c r="E7" s="315" t="s">
        <v>107</v>
      </c>
      <c r="F7" s="315" t="s">
        <v>2</v>
      </c>
      <c r="G7" s="315"/>
      <c r="H7" s="315"/>
      <c r="I7" s="315"/>
      <c r="J7" s="315"/>
      <c r="K7" s="315" t="s">
        <v>3</v>
      </c>
      <c r="L7" s="315"/>
      <c r="M7" s="315"/>
      <c r="N7" s="315"/>
      <c r="O7" s="315"/>
      <c r="P7" s="315"/>
      <c r="Q7" s="315" t="s">
        <v>4</v>
      </c>
      <c r="R7" s="36"/>
    </row>
    <row r="8" spans="1:18" s="30" customFormat="1" ht="16.5" customHeight="1">
      <c r="A8" s="317"/>
      <c r="B8" s="317"/>
      <c r="C8" s="37"/>
      <c r="D8" s="317"/>
      <c r="E8" s="315"/>
      <c r="F8" s="315" t="s">
        <v>95</v>
      </c>
      <c r="G8" s="315" t="s">
        <v>5</v>
      </c>
      <c r="H8" s="315" t="s">
        <v>6</v>
      </c>
      <c r="I8" s="315"/>
      <c r="J8" s="315" t="s">
        <v>7</v>
      </c>
      <c r="K8" s="315" t="s">
        <v>95</v>
      </c>
      <c r="L8" s="316" t="s">
        <v>97</v>
      </c>
      <c r="M8" s="315" t="s">
        <v>5</v>
      </c>
      <c r="N8" s="315" t="s">
        <v>6</v>
      </c>
      <c r="O8" s="315"/>
      <c r="P8" s="315" t="s">
        <v>7</v>
      </c>
      <c r="Q8" s="315"/>
      <c r="R8" s="36"/>
    </row>
    <row r="9" spans="1:18" s="30" customFormat="1" ht="20.25" customHeight="1">
      <c r="A9" s="317"/>
      <c r="B9" s="317"/>
      <c r="C9" s="37"/>
      <c r="D9" s="317"/>
      <c r="E9" s="315"/>
      <c r="F9" s="315"/>
      <c r="G9" s="315"/>
      <c r="H9" s="315" t="s">
        <v>89</v>
      </c>
      <c r="I9" s="315" t="s">
        <v>8</v>
      </c>
      <c r="J9" s="315"/>
      <c r="K9" s="315"/>
      <c r="L9" s="317"/>
      <c r="M9" s="315"/>
      <c r="N9" s="315" t="s">
        <v>89</v>
      </c>
      <c r="O9" s="315" t="s">
        <v>8</v>
      </c>
      <c r="P9" s="315"/>
      <c r="Q9" s="315"/>
      <c r="R9" s="36"/>
    </row>
    <row r="10" spans="1:18" s="30" customFormat="1" ht="58.5" customHeight="1">
      <c r="A10" s="318"/>
      <c r="B10" s="318"/>
      <c r="C10" s="38"/>
      <c r="D10" s="318"/>
      <c r="E10" s="315"/>
      <c r="F10" s="315"/>
      <c r="G10" s="315"/>
      <c r="H10" s="315"/>
      <c r="I10" s="315"/>
      <c r="J10" s="315"/>
      <c r="K10" s="315"/>
      <c r="L10" s="318"/>
      <c r="M10" s="315"/>
      <c r="N10" s="315"/>
      <c r="O10" s="315"/>
      <c r="P10" s="315"/>
      <c r="Q10" s="315"/>
      <c r="R10" s="36"/>
    </row>
    <row r="11" spans="1:18" s="30" customFormat="1" ht="18.75" customHeight="1">
      <c r="A11" s="84">
        <v>1</v>
      </c>
      <c r="B11" s="84">
        <v>2</v>
      </c>
      <c r="C11" s="84"/>
      <c r="D11" s="84">
        <v>3</v>
      </c>
      <c r="E11" s="84">
        <v>3.71428571428571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  <c r="L11" s="84">
        <v>11</v>
      </c>
      <c r="M11" s="84">
        <v>12</v>
      </c>
      <c r="N11" s="84">
        <v>13</v>
      </c>
      <c r="O11" s="84">
        <v>14</v>
      </c>
      <c r="P11" s="84">
        <v>15</v>
      </c>
      <c r="Q11" s="84">
        <v>16</v>
      </c>
      <c r="R11" s="36"/>
    </row>
    <row r="12" spans="1:18" s="14" customFormat="1" ht="32.25" customHeight="1">
      <c r="A12" s="135"/>
      <c r="B12" s="52" t="s">
        <v>69</v>
      </c>
      <c r="C12" s="101"/>
      <c r="D12" s="101"/>
      <c r="E12" s="273" t="s">
        <v>185</v>
      </c>
      <c r="F12" s="120">
        <f aca="true" t="shared" si="0" ref="F12:P12">SUM(F13:F22)</f>
        <v>27046.248</v>
      </c>
      <c r="G12" s="120">
        <f t="shared" si="0"/>
        <v>27046.248</v>
      </c>
      <c r="H12" s="120">
        <f t="shared" si="0"/>
        <v>13605.798</v>
      </c>
      <c r="I12" s="120">
        <f t="shared" si="0"/>
        <v>4941.971</v>
      </c>
      <c r="J12" s="120">
        <f t="shared" si="0"/>
        <v>0</v>
      </c>
      <c r="K12" s="120">
        <f t="shared" si="0"/>
        <v>49.9</v>
      </c>
      <c r="L12" s="120">
        <f t="shared" si="0"/>
        <v>0</v>
      </c>
      <c r="M12" s="120">
        <f t="shared" si="0"/>
        <v>49.9</v>
      </c>
      <c r="N12" s="120">
        <f t="shared" si="0"/>
        <v>0</v>
      </c>
      <c r="O12" s="120">
        <f t="shared" si="0"/>
        <v>0</v>
      </c>
      <c r="P12" s="120">
        <f t="shared" si="0"/>
        <v>0</v>
      </c>
      <c r="Q12" s="78">
        <f aca="true" t="shared" si="1" ref="Q12:Q22">K12+F12</f>
        <v>27096.148</v>
      </c>
      <c r="R12" s="43"/>
    </row>
    <row r="13" spans="1:18" s="14" customFormat="1" ht="66" customHeight="1">
      <c r="A13" s="196" t="s">
        <v>170</v>
      </c>
      <c r="B13" s="196" t="s">
        <v>169</v>
      </c>
      <c r="C13" s="195" t="s">
        <v>54</v>
      </c>
      <c r="D13" s="188" t="s">
        <v>54</v>
      </c>
      <c r="E13" s="256" t="s">
        <v>197</v>
      </c>
      <c r="F13" s="134">
        <f>G13</f>
        <v>16340.709</v>
      </c>
      <c r="G13" s="134">
        <v>16340.709</v>
      </c>
      <c r="H13" s="134">
        <v>13333.207</v>
      </c>
      <c r="I13" s="134">
        <v>2448.602</v>
      </c>
      <c r="J13" s="78"/>
      <c r="K13" s="78"/>
      <c r="L13" s="78"/>
      <c r="M13" s="78"/>
      <c r="N13" s="78"/>
      <c r="O13" s="78"/>
      <c r="P13" s="78"/>
      <c r="Q13" s="78">
        <f t="shared" si="1"/>
        <v>16340.709</v>
      </c>
      <c r="R13" s="43"/>
    </row>
    <row r="14" spans="1:18" s="14" customFormat="1" ht="29.25" customHeight="1">
      <c r="A14" s="77" t="s">
        <v>171</v>
      </c>
      <c r="B14" s="58" t="s">
        <v>59</v>
      </c>
      <c r="C14" s="193"/>
      <c r="D14" s="70" t="s">
        <v>58</v>
      </c>
      <c r="E14" s="57" t="s">
        <v>76</v>
      </c>
      <c r="F14" s="134">
        <f>G14</f>
        <v>330.138</v>
      </c>
      <c r="G14" s="134">
        <v>330.138</v>
      </c>
      <c r="H14" s="134">
        <v>272.591</v>
      </c>
      <c r="I14" s="134">
        <v>27.968</v>
      </c>
      <c r="J14" s="79"/>
      <c r="K14" s="121"/>
      <c r="L14" s="121"/>
      <c r="M14" s="121"/>
      <c r="N14" s="121"/>
      <c r="O14" s="121"/>
      <c r="P14" s="121"/>
      <c r="Q14" s="78">
        <f t="shared" si="1"/>
        <v>330.138</v>
      </c>
      <c r="R14" s="43"/>
    </row>
    <row r="15" spans="1:18" s="14" customFormat="1" ht="35.25" customHeight="1">
      <c r="A15" s="190" t="s">
        <v>323</v>
      </c>
      <c r="B15" s="104">
        <v>3112</v>
      </c>
      <c r="C15" s="286"/>
      <c r="D15" s="192" t="s">
        <v>56</v>
      </c>
      <c r="E15" s="288" t="s">
        <v>322</v>
      </c>
      <c r="F15" s="260">
        <f>G15</f>
        <v>10</v>
      </c>
      <c r="G15" s="260">
        <v>10</v>
      </c>
      <c r="H15" s="260"/>
      <c r="I15" s="260"/>
      <c r="J15" s="79"/>
      <c r="K15" s="79">
        <f>M15+P15</f>
        <v>0</v>
      </c>
      <c r="L15" s="79"/>
      <c r="M15" s="79"/>
      <c r="N15" s="79"/>
      <c r="O15" s="79"/>
      <c r="P15" s="79"/>
      <c r="Q15" s="78">
        <f>K15+F15</f>
        <v>10</v>
      </c>
      <c r="R15" s="39"/>
    </row>
    <row r="16" spans="1:18" s="14" customFormat="1" ht="23.25" customHeight="1">
      <c r="A16" s="135" t="s">
        <v>177</v>
      </c>
      <c r="B16" s="75">
        <v>4082</v>
      </c>
      <c r="C16" s="72"/>
      <c r="D16" s="76" t="s">
        <v>74</v>
      </c>
      <c r="E16" s="66" t="s">
        <v>85</v>
      </c>
      <c r="F16" s="134">
        <f aca="true" t="shared" si="2" ref="F16:F59">G16</f>
        <v>200</v>
      </c>
      <c r="G16" s="134">
        <v>200</v>
      </c>
      <c r="H16" s="134"/>
      <c r="I16" s="134"/>
      <c r="J16" s="79"/>
      <c r="K16" s="79">
        <f aca="true" t="shared" si="3" ref="K16:K21">M16+P16</f>
        <v>0</v>
      </c>
      <c r="L16" s="79"/>
      <c r="M16" s="79"/>
      <c r="N16" s="79"/>
      <c r="O16" s="79"/>
      <c r="P16" s="79"/>
      <c r="Q16" s="78">
        <f t="shared" si="1"/>
        <v>200</v>
      </c>
      <c r="R16" s="39"/>
    </row>
    <row r="17" spans="1:18" s="14" customFormat="1" ht="27" customHeight="1" hidden="1">
      <c r="A17" s="259"/>
      <c r="B17" s="75"/>
      <c r="C17" s="72"/>
      <c r="D17" s="76"/>
      <c r="E17" s="66"/>
      <c r="F17" s="260"/>
      <c r="G17" s="260"/>
      <c r="H17" s="260"/>
      <c r="I17" s="260"/>
      <c r="J17" s="79"/>
      <c r="K17" s="79">
        <f t="shared" si="3"/>
        <v>0</v>
      </c>
      <c r="L17" s="79"/>
      <c r="M17" s="79"/>
      <c r="N17" s="79"/>
      <c r="O17" s="79"/>
      <c r="P17" s="79"/>
      <c r="Q17" s="78">
        <f t="shared" si="1"/>
        <v>0</v>
      </c>
      <c r="R17" s="39"/>
    </row>
    <row r="18" spans="1:18" s="14" customFormat="1" ht="27" customHeight="1" hidden="1">
      <c r="A18" s="259"/>
      <c r="B18" s="75"/>
      <c r="C18" s="72"/>
      <c r="D18" s="58"/>
      <c r="E18" s="66"/>
      <c r="F18" s="260"/>
      <c r="G18" s="260"/>
      <c r="H18" s="260"/>
      <c r="I18" s="260"/>
      <c r="J18" s="79"/>
      <c r="K18" s="79">
        <f t="shared" si="3"/>
        <v>0</v>
      </c>
      <c r="L18" s="79"/>
      <c r="M18" s="79"/>
      <c r="N18" s="79"/>
      <c r="O18" s="79"/>
      <c r="P18" s="79"/>
      <c r="Q18" s="78">
        <f t="shared" si="1"/>
        <v>0</v>
      </c>
      <c r="R18" s="39"/>
    </row>
    <row r="19" spans="1:18" s="14" customFormat="1" ht="35.25" customHeight="1">
      <c r="A19" s="190" t="s">
        <v>178</v>
      </c>
      <c r="B19" s="104">
        <v>6013</v>
      </c>
      <c r="C19" s="104"/>
      <c r="D19" s="101" t="s">
        <v>155</v>
      </c>
      <c r="E19" s="122" t="s">
        <v>179</v>
      </c>
      <c r="F19" s="134">
        <f t="shared" si="2"/>
        <v>800</v>
      </c>
      <c r="G19" s="134">
        <v>800</v>
      </c>
      <c r="H19" s="134"/>
      <c r="I19" s="134"/>
      <c r="J19" s="79"/>
      <c r="K19" s="134">
        <f t="shared" si="3"/>
        <v>0</v>
      </c>
      <c r="L19" s="79"/>
      <c r="M19" s="79"/>
      <c r="N19" s="79"/>
      <c r="O19" s="79"/>
      <c r="P19" s="79"/>
      <c r="Q19" s="78">
        <f t="shared" si="1"/>
        <v>800</v>
      </c>
      <c r="R19" s="39"/>
    </row>
    <row r="20" spans="1:18" s="14" customFormat="1" ht="27.75" customHeight="1">
      <c r="A20" s="190" t="s">
        <v>230</v>
      </c>
      <c r="B20" s="104">
        <v>6014</v>
      </c>
      <c r="C20" s="261"/>
      <c r="D20" s="101" t="s">
        <v>155</v>
      </c>
      <c r="E20" s="122" t="s">
        <v>231</v>
      </c>
      <c r="F20" s="260">
        <f t="shared" si="2"/>
        <v>400</v>
      </c>
      <c r="G20" s="260">
        <v>400</v>
      </c>
      <c r="H20" s="260"/>
      <c r="I20" s="260"/>
      <c r="J20" s="79"/>
      <c r="K20" s="260">
        <f t="shared" si="3"/>
        <v>0</v>
      </c>
      <c r="L20" s="79"/>
      <c r="M20" s="79"/>
      <c r="N20" s="79"/>
      <c r="O20" s="79"/>
      <c r="P20" s="79"/>
      <c r="Q20" s="78">
        <f t="shared" si="1"/>
        <v>400</v>
      </c>
      <c r="R20" s="39"/>
    </row>
    <row r="21" spans="1:18" s="14" customFormat="1" ht="24.75" customHeight="1">
      <c r="A21" s="190" t="s">
        <v>180</v>
      </c>
      <c r="B21" s="104">
        <v>6030</v>
      </c>
      <c r="C21" s="184"/>
      <c r="D21" s="101" t="s">
        <v>155</v>
      </c>
      <c r="E21" s="122" t="s">
        <v>156</v>
      </c>
      <c r="F21" s="134">
        <f t="shared" si="2"/>
        <v>8965.401</v>
      </c>
      <c r="G21" s="134">
        <v>8965.401</v>
      </c>
      <c r="H21" s="134"/>
      <c r="I21" s="134">
        <v>2465.401</v>
      </c>
      <c r="J21" s="79"/>
      <c r="K21" s="260">
        <f t="shared" si="3"/>
        <v>0</v>
      </c>
      <c r="L21" s="79"/>
      <c r="M21" s="79"/>
      <c r="N21" s="79"/>
      <c r="O21" s="79"/>
      <c r="P21" s="79"/>
      <c r="Q21" s="78">
        <f t="shared" si="1"/>
        <v>8965.401</v>
      </c>
      <c r="R21" s="39"/>
    </row>
    <row r="22" spans="1:18" s="14" customFormat="1" ht="31.5" customHeight="1">
      <c r="A22" s="135" t="s">
        <v>181</v>
      </c>
      <c r="B22" s="104">
        <v>8330</v>
      </c>
      <c r="C22" s="191"/>
      <c r="D22" s="192" t="s">
        <v>182</v>
      </c>
      <c r="E22" s="122" t="s">
        <v>183</v>
      </c>
      <c r="F22" s="260">
        <f t="shared" si="2"/>
        <v>0</v>
      </c>
      <c r="G22" s="121"/>
      <c r="H22" s="121"/>
      <c r="I22" s="121"/>
      <c r="J22" s="79"/>
      <c r="K22" s="79">
        <f>M22</f>
        <v>49.9</v>
      </c>
      <c r="L22" s="79"/>
      <c r="M22" s="79">
        <v>49.9</v>
      </c>
      <c r="N22" s="79"/>
      <c r="O22" s="79"/>
      <c r="P22" s="79"/>
      <c r="Q22" s="78">
        <f t="shared" si="1"/>
        <v>49.9</v>
      </c>
      <c r="R22" s="39"/>
    </row>
    <row r="23" spans="1:18" s="14" customFormat="1" ht="47.25" customHeight="1">
      <c r="A23" s="259"/>
      <c r="B23" s="52" t="s">
        <v>290</v>
      </c>
      <c r="C23" s="191"/>
      <c r="D23" s="192"/>
      <c r="E23" s="119" t="s">
        <v>320</v>
      </c>
      <c r="F23" s="120">
        <f>SUM(F24:F59)</f>
        <v>126313.799</v>
      </c>
      <c r="G23" s="120">
        <f aca="true" t="shared" si="4" ref="G23:Q23">SUM(G24:G59)</f>
        <v>126313.799</v>
      </c>
      <c r="H23" s="120">
        <f t="shared" si="4"/>
        <v>101164.077</v>
      </c>
      <c r="I23" s="120">
        <f t="shared" si="4"/>
        <v>17565.534</v>
      </c>
      <c r="J23" s="120">
        <f t="shared" si="4"/>
        <v>0</v>
      </c>
      <c r="K23" s="120">
        <f>SUM(K24:K59)</f>
        <v>1597.0230000000001</v>
      </c>
      <c r="L23" s="120">
        <f t="shared" si="4"/>
        <v>0</v>
      </c>
      <c r="M23" s="120">
        <f t="shared" si="4"/>
        <v>1597.0230000000001</v>
      </c>
      <c r="N23" s="120">
        <f t="shared" si="4"/>
        <v>289.14</v>
      </c>
      <c r="O23" s="120">
        <f t="shared" si="4"/>
        <v>20.925</v>
      </c>
      <c r="P23" s="120">
        <f t="shared" si="4"/>
        <v>0</v>
      </c>
      <c r="Q23" s="120">
        <f t="shared" si="4"/>
        <v>127910.82200000001</v>
      </c>
      <c r="R23" s="39"/>
    </row>
    <row r="24" spans="1:18" s="14" customFormat="1" ht="39" customHeight="1">
      <c r="A24" s="259" t="s">
        <v>315</v>
      </c>
      <c r="B24" s="58" t="s">
        <v>153</v>
      </c>
      <c r="C24" s="191"/>
      <c r="D24" s="70" t="s">
        <v>54</v>
      </c>
      <c r="E24" s="293" t="s">
        <v>196</v>
      </c>
      <c r="F24" s="260">
        <f>G24</f>
        <v>1870.917</v>
      </c>
      <c r="G24" s="260">
        <v>1870.917</v>
      </c>
      <c r="H24" s="260">
        <v>1732.641</v>
      </c>
      <c r="I24" s="260">
        <v>70.276</v>
      </c>
      <c r="J24" s="260"/>
      <c r="K24" s="260"/>
      <c r="L24" s="260"/>
      <c r="M24" s="260"/>
      <c r="N24" s="260"/>
      <c r="O24" s="260"/>
      <c r="P24" s="260"/>
      <c r="Q24" s="78">
        <f aca="true" t="shared" si="5" ref="Q24:Q73">K24+F24</f>
        <v>1870.917</v>
      </c>
      <c r="R24" s="39"/>
    </row>
    <row r="25" spans="1:18" s="14" customFormat="1" ht="24" customHeight="1">
      <c r="A25" s="77" t="s">
        <v>291</v>
      </c>
      <c r="B25" s="46">
        <v>1010</v>
      </c>
      <c r="C25" s="67" t="s">
        <v>24</v>
      </c>
      <c r="D25" s="58" t="s">
        <v>60</v>
      </c>
      <c r="E25" s="55" t="s">
        <v>70</v>
      </c>
      <c r="F25" s="260">
        <f t="shared" si="2"/>
        <v>22794.818</v>
      </c>
      <c r="G25" s="260">
        <v>22794.818</v>
      </c>
      <c r="H25" s="260">
        <v>17703.746</v>
      </c>
      <c r="I25" s="260">
        <v>3289.549</v>
      </c>
      <c r="J25" s="79"/>
      <c r="K25" s="79">
        <f aca="true" t="shared" si="6" ref="K25:K73">M25+P25</f>
        <v>972.234</v>
      </c>
      <c r="L25" s="79"/>
      <c r="M25" s="79">
        <v>972.234</v>
      </c>
      <c r="N25" s="79"/>
      <c r="O25" s="79"/>
      <c r="P25" s="79"/>
      <c r="Q25" s="78">
        <f t="shared" si="5"/>
        <v>23767.052</v>
      </c>
      <c r="R25" s="39"/>
    </row>
    <row r="26" spans="1:18" s="14" customFormat="1" ht="39" customHeight="1">
      <c r="A26" s="77" t="s">
        <v>292</v>
      </c>
      <c r="B26" s="104">
        <v>1021</v>
      </c>
      <c r="C26" s="101"/>
      <c r="D26" s="101" t="s">
        <v>61</v>
      </c>
      <c r="E26" s="122" t="s">
        <v>115</v>
      </c>
      <c r="F26" s="260">
        <f t="shared" si="2"/>
        <v>29755.803</v>
      </c>
      <c r="G26" s="260">
        <v>29755.803</v>
      </c>
      <c r="H26" s="260">
        <v>15117.893</v>
      </c>
      <c r="I26" s="260">
        <v>10011.204</v>
      </c>
      <c r="J26" s="79"/>
      <c r="K26" s="79">
        <f t="shared" si="6"/>
        <v>280.224</v>
      </c>
      <c r="L26" s="79"/>
      <c r="M26" s="79">
        <v>280.224</v>
      </c>
      <c r="N26" s="79"/>
      <c r="O26" s="79"/>
      <c r="P26" s="79"/>
      <c r="Q26" s="78">
        <f t="shared" si="5"/>
        <v>30036.027</v>
      </c>
      <c r="R26" s="39"/>
    </row>
    <row r="27" spans="1:18" s="14" customFormat="1" ht="39" customHeight="1">
      <c r="A27" s="77" t="s">
        <v>293</v>
      </c>
      <c r="B27" s="104">
        <v>1031</v>
      </c>
      <c r="C27" s="101"/>
      <c r="D27" s="101" t="s">
        <v>61</v>
      </c>
      <c r="E27" s="122" t="s">
        <v>115</v>
      </c>
      <c r="F27" s="260">
        <f t="shared" si="2"/>
        <v>43565.4</v>
      </c>
      <c r="G27" s="260">
        <v>43565.4</v>
      </c>
      <c r="H27" s="260">
        <v>43565.4</v>
      </c>
      <c r="I27" s="260"/>
      <c r="J27" s="79"/>
      <c r="K27" s="79">
        <f t="shared" si="6"/>
        <v>0</v>
      </c>
      <c r="L27" s="79"/>
      <c r="M27" s="79"/>
      <c r="N27" s="79"/>
      <c r="O27" s="79"/>
      <c r="P27" s="79"/>
      <c r="Q27" s="78">
        <f t="shared" si="5"/>
        <v>43565.4</v>
      </c>
      <c r="R27" s="39"/>
    </row>
    <row r="28" spans="1:18" s="14" customFormat="1" ht="39" customHeight="1" hidden="1">
      <c r="A28" s="77"/>
      <c r="B28" s="196"/>
      <c r="C28" s="194"/>
      <c r="D28" s="101"/>
      <c r="E28" s="122"/>
      <c r="F28" s="260">
        <f t="shared" si="2"/>
        <v>0</v>
      </c>
      <c r="G28" s="260"/>
      <c r="H28" s="260"/>
      <c r="I28" s="260"/>
      <c r="J28" s="79"/>
      <c r="K28" s="79">
        <f t="shared" si="6"/>
        <v>0</v>
      </c>
      <c r="L28" s="79"/>
      <c r="M28" s="79"/>
      <c r="N28" s="79"/>
      <c r="O28" s="79"/>
      <c r="P28" s="79"/>
      <c r="Q28" s="78">
        <f t="shared" si="5"/>
        <v>0</v>
      </c>
      <c r="R28" s="39"/>
    </row>
    <row r="29" spans="1:18" s="14" customFormat="1" ht="39" customHeight="1" hidden="1">
      <c r="A29" s="77" t="s">
        <v>327</v>
      </c>
      <c r="B29" s="196">
        <v>1041</v>
      </c>
      <c r="C29" s="194"/>
      <c r="D29" s="101" t="s">
        <v>61</v>
      </c>
      <c r="E29" s="122" t="s">
        <v>115</v>
      </c>
      <c r="F29" s="260">
        <f t="shared" si="2"/>
        <v>0</v>
      </c>
      <c r="G29" s="260"/>
      <c r="H29" s="260"/>
      <c r="I29" s="260"/>
      <c r="J29" s="79"/>
      <c r="K29" s="79">
        <f t="shared" si="6"/>
        <v>0</v>
      </c>
      <c r="L29" s="79"/>
      <c r="M29" s="79"/>
      <c r="N29" s="79"/>
      <c r="O29" s="79"/>
      <c r="P29" s="79"/>
      <c r="Q29" s="78">
        <f t="shared" si="5"/>
        <v>0</v>
      </c>
      <c r="R29" s="39"/>
    </row>
    <row r="30" spans="1:18" s="14" customFormat="1" ht="39" customHeight="1" hidden="1">
      <c r="A30" s="77" t="s">
        <v>294</v>
      </c>
      <c r="B30" s="104">
        <v>1061</v>
      </c>
      <c r="C30" s="101"/>
      <c r="D30" s="101" t="s">
        <v>61</v>
      </c>
      <c r="E30" s="122" t="s">
        <v>115</v>
      </c>
      <c r="F30" s="260">
        <f t="shared" si="2"/>
        <v>0</v>
      </c>
      <c r="G30" s="260"/>
      <c r="H30" s="260"/>
      <c r="I30" s="260"/>
      <c r="J30" s="79"/>
      <c r="K30" s="79">
        <f>L30</f>
        <v>0</v>
      </c>
      <c r="L30" s="79"/>
      <c r="M30" s="79"/>
      <c r="N30" s="79"/>
      <c r="O30" s="79"/>
      <c r="P30" s="79"/>
      <c r="Q30" s="78">
        <f t="shared" si="5"/>
        <v>0</v>
      </c>
      <c r="R30" s="39"/>
    </row>
    <row r="31" spans="1:18" s="14" customFormat="1" ht="39" customHeight="1">
      <c r="A31" s="77" t="s">
        <v>295</v>
      </c>
      <c r="B31" s="104">
        <v>1070</v>
      </c>
      <c r="C31" s="101" t="s">
        <v>25</v>
      </c>
      <c r="D31" s="101" t="s">
        <v>62</v>
      </c>
      <c r="E31" s="122" t="s">
        <v>111</v>
      </c>
      <c r="F31" s="260">
        <f t="shared" si="2"/>
        <v>2340.165</v>
      </c>
      <c r="G31" s="260">
        <v>2340.165</v>
      </c>
      <c r="H31" s="260">
        <v>1981.322</v>
      </c>
      <c r="I31" s="260">
        <v>341.103</v>
      </c>
      <c r="J31" s="79"/>
      <c r="K31" s="79">
        <f t="shared" si="6"/>
        <v>0</v>
      </c>
      <c r="L31" s="79"/>
      <c r="M31" s="79"/>
      <c r="N31" s="79"/>
      <c r="O31" s="79"/>
      <c r="P31" s="79"/>
      <c r="Q31" s="78">
        <f t="shared" si="5"/>
        <v>2340.165</v>
      </c>
      <c r="R31" s="39"/>
    </row>
    <row r="32" spans="1:18" s="14" customFormat="1" ht="26.25" customHeight="1">
      <c r="A32" s="77" t="s">
        <v>296</v>
      </c>
      <c r="B32" s="136">
        <v>1080</v>
      </c>
      <c r="C32" s="137"/>
      <c r="D32" s="109" t="s">
        <v>62</v>
      </c>
      <c r="E32" s="138" t="s">
        <v>110</v>
      </c>
      <c r="F32" s="260">
        <f t="shared" si="2"/>
        <v>5897.003</v>
      </c>
      <c r="G32" s="260">
        <v>5897.003</v>
      </c>
      <c r="H32" s="260">
        <v>4839.819</v>
      </c>
      <c r="I32" s="260">
        <v>943.422</v>
      </c>
      <c r="J32" s="79"/>
      <c r="K32" s="79">
        <f t="shared" si="6"/>
        <v>310.665</v>
      </c>
      <c r="L32" s="79"/>
      <c r="M32" s="79">
        <v>310.665</v>
      </c>
      <c r="N32" s="79">
        <v>264.74</v>
      </c>
      <c r="O32" s="79">
        <v>20.925</v>
      </c>
      <c r="P32" s="79"/>
      <c r="Q32" s="78">
        <f t="shared" si="5"/>
        <v>6207.668</v>
      </c>
      <c r="R32" s="39"/>
    </row>
    <row r="33" spans="1:18" s="14" customFormat="1" ht="31.5" customHeight="1">
      <c r="A33" s="77" t="s">
        <v>297</v>
      </c>
      <c r="B33" s="104">
        <v>1141</v>
      </c>
      <c r="C33" s="101" t="s">
        <v>27</v>
      </c>
      <c r="D33" s="101" t="s">
        <v>63</v>
      </c>
      <c r="E33" s="122" t="s">
        <v>83</v>
      </c>
      <c r="F33" s="260">
        <f t="shared" si="2"/>
        <v>524.118</v>
      </c>
      <c r="G33" s="260">
        <v>524.118</v>
      </c>
      <c r="H33" s="260">
        <v>409.683</v>
      </c>
      <c r="I33" s="260">
        <v>106.51</v>
      </c>
      <c r="J33" s="79"/>
      <c r="K33" s="79">
        <f t="shared" si="6"/>
        <v>0</v>
      </c>
      <c r="L33" s="79"/>
      <c r="M33" s="79"/>
      <c r="N33" s="79"/>
      <c r="O33" s="79"/>
      <c r="P33" s="79"/>
      <c r="Q33" s="78">
        <f t="shared" si="5"/>
        <v>524.118</v>
      </c>
      <c r="R33" s="39"/>
    </row>
    <row r="34" spans="1:18" s="14" customFormat="1" ht="27" customHeight="1">
      <c r="A34" s="77" t="s">
        <v>298</v>
      </c>
      <c r="B34" s="104">
        <v>1142</v>
      </c>
      <c r="C34" s="101"/>
      <c r="D34" s="101" t="s">
        <v>63</v>
      </c>
      <c r="E34" s="122" t="s">
        <v>101</v>
      </c>
      <c r="F34" s="260">
        <f t="shared" si="2"/>
        <v>12.67</v>
      </c>
      <c r="G34" s="260">
        <v>12.67</v>
      </c>
      <c r="H34" s="260"/>
      <c r="I34" s="260"/>
      <c r="J34" s="79"/>
      <c r="K34" s="79">
        <f t="shared" si="6"/>
        <v>0</v>
      </c>
      <c r="L34" s="79"/>
      <c r="M34" s="79"/>
      <c r="N34" s="79"/>
      <c r="O34" s="79"/>
      <c r="P34" s="79"/>
      <c r="Q34" s="78">
        <f t="shared" si="5"/>
        <v>12.67</v>
      </c>
      <c r="R34" s="39"/>
    </row>
    <row r="35" spans="1:18" s="14" customFormat="1" ht="39" customHeight="1">
      <c r="A35" s="77" t="s">
        <v>299</v>
      </c>
      <c r="B35" s="104">
        <v>1151</v>
      </c>
      <c r="C35" s="101"/>
      <c r="D35" s="101" t="s">
        <v>63</v>
      </c>
      <c r="E35" s="122" t="s">
        <v>113</v>
      </c>
      <c r="F35" s="260">
        <f t="shared" si="2"/>
        <v>428.471</v>
      </c>
      <c r="G35" s="260">
        <v>428.471</v>
      </c>
      <c r="H35" s="260">
        <v>276.757</v>
      </c>
      <c r="I35" s="260">
        <v>138.4</v>
      </c>
      <c r="J35" s="79"/>
      <c r="K35" s="79">
        <f t="shared" si="6"/>
        <v>0</v>
      </c>
      <c r="L35" s="79"/>
      <c r="M35" s="79"/>
      <c r="N35" s="79"/>
      <c r="O35" s="79"/>
      <c r="P35" s="79"/>
      <c r="Q35" s="78">
        <f t="shared" si="5"/>
        <v>428.471</v>
      </c>
      <c r="R35" s="39"/>
    </row>
    <row r="36" spans="1:18" s="14" customFormat="1" ht="39" customHeight="1" hidden="1">
      <c r="A36" s="77" t="s">
        <v>300</v>
      </c>
      <c r="B36" s="104">
        <v>1152</v>
      </c>
      <c r="C36" s="101"/>
      <c r="D36" s="101" t="s">
        <v>63</v>
      </c>
      <c r="E36" s="122" t="s">
        <v>114</v>
      </c>
      <c r="F36" s="260">
        <f t="shared" si="2"/>
        <v>0</v>
      </c>
      <c r="G36" s="260"/>
      <c r="H36" s="260"/>
      <c r="I36" s="260"/>
      <c r="J36" s="79"/>
      <c r="K36" s="79">
        <f t="shared" si="6"/>
        <v>0</v>
      </c>
      <c r="L36" s="79"/>
      <c r="M36" s="79"/>
      <c r="N36" s="79"/>
      <c r="O36" s="79"/>
      <c r="P36" s="79"/>
      <c r="Q36" s="78">
        <f t="shared" si="5"/>
        <v>0</v>
      </c>
      <c r="R36" s="39"/>
    </row>
    <row r="37" spans="1:18" s="14" customFormat="1" ht="39" customHeight="1">
      <c r="A37" s="77" t="s">
        <v>300</v>
      </c>
      <c r="B37" s="104">
        <v>1152</v>
      </c>
      <c r="C37" s="101"/>
      <c r="D37" s="101" t="s">
        <v>63</v>
      </c>
      <c r="E37" s="122" t="s">
        <v>114</v>
      </c>
      <c r="F37" s="260">
        <f t="shared" si="2"/>
        <v>1773.562</v>
      </c>
      <c r="G37" s="260">
        <f>H37</f>
        <v>1773.562</v>
      </c>
      <c r="H37" s="260">
        <v>1773.562</v>
      </c>
      <c r="I37" s="260"/>
      <c r="J37" s="79"/>
      <c r="K37" s="79"/>
      <c r="L37" s="79"/>
      <c r="M37" s="79"/>
      <c r="N37" s="79"/>
      <c r="O37" s="79"/>
      <c r="P37" s="79"/>
      <c r="Q37" s="78">
        <f t="shared" si="5"/>
        <v>1773.562</v>
      </c>
      <c r="R37" s="39"/>
    </row>
    <row r="38" spans="1:18" s="14" customFormat="1" ht="36.75" customHeight="1">
      <c r="A38" s="77" t="s">
        <v>301</v>
      </c>
      <c r="B38" s="104">
        <v>1160</v>
      </c>
      <c r="C38" s="101" t="s">
        <v>26</v>
      </c>
      <c r="D38" s="101" t="s">
        <v>63</v>
      </c>
      <c r="E38" s="122" t="s">
        <v>168</v>
      </c>
      <c r="F38" s="260">
        <f t="shared" si="2"/>
        <v>672.016</v>
      </c>
      <c r="G38" s="260">
        <v>672.016</v>
      </c>
      <c r="H38" s="260">
        <v>586.37</v>
      </c>
      <c r="I38" s="260">
        <v>51.846</v>
      </c>
      <c r="J38" s="79"/>
      <c r="K38" s="79">
        <f t="shared" si="6"/>
        <v>0</v>
      </c>
      <c r="L38" s="79"/>
      <c r="M38" s="79"/>
      <c r="N38" s="79"/>
      <c r="O38" s="79"/>
      <c r="P38" s="79"/>
      <c r="Q38" s="78">
        <f t="shared" si="5"/>
        <v>672.016</v>
      </c>
      <c r="R38" s="39"/>
    </row>
    <row r="39" spans="1:18" s="14" customFormat="1" ht="50.25" customHeight="1" hidden="1">
      <c r="A39" s="77"/>
      <c r="B39" s="104"/>
      <c r="C39" s="101"/>
      <c r="D39" s="101"/>
      <c r="E39" s="139"/>
      <c r="F39" s="260"/>
      <c r="G39" s="260"/>
      <c r="H39" s="260"/>
      <c r="I39" s="260"/>
      <c r="J39" s="79"/>
      <c r="K39" s="79">
        <f t="shared" si="6"/>
        <v>0</v>
      </c>
      <c r="L39" s="79"/>
      <c r="M39" s="79"/>
      <c r="N39" s="79"/>
      <c r="O39" s="79"/>
      <c r="P39" s="79"/>
      <c r="Q39" s="78"/>
      <c r="R39" s="39"/>
    </row>
    <row r="40" spans="1:18" s="14" customFormat="1" ht="39" customHeight="1" hidden="1">
      <c r="A40" s="77"/>
      <c r="B40" s="104"/>
      <c r="C40" s="101"/>
      <c r="D40" s="188"/>
      <c r="E40" s="189"/>
      <c r="F40" s="260"/>
      <c r="G40" s="260"/>
      <c r="H40" s="260"/>
      <c r="I40" s="260"/>
      <c r="J40" s="79"/>
      <c r="K40" s="79">
        <f t="shared" si="6"/>
        <v>0</v>
      </c>
      <c r="L40" s="79"/>
      <c r="M40" s="79"/>
      <c r="N40" s="79"/>
      <c r="O40" s="79"/>
      <c r="P40" s="79"/>
      <c r="Q40" s="78"/>
      <c r="R40" s="39"/>
    </row>
    <row r="41" spans="1:18" s="14" customFormat="1" ht="39" customHeight="1" hidden="1">
      <c r="A41" s="77"/>
      <c r="B41" s="46"/>
      <c r="C41" s="67"/>
      <c r="D41" s="70"/>
      <c r="E41" s="56"/>
      <c r="F41" s="260"/>
      <c r="G41" s="260"/>
      <c r="H41" s="260"/>
      <c r="I41" s="260"/>
      <c r="J41" s="79"/>
      <c r="K41" s="79">
        <f t="shared" si="6"/>
        <v>0</v>
      </c>
      <c r="L41" s="79"/>
      <c r="M41" s="79"/>
      <c r="N41" s="79"/>
      <c r="O41" s="79"/>
      <c r="P41" s="79"/>
      <c r="Q41" s="78"/>
      <c r="R41" s="39"/>
    </row>
    <row r="42" spans="1:18" s="14" customFormat="1" ht="39" customHeight="1" hidden="1">
      <c r="A42" s="259"/>
      <c r="B42" s="104"/>
      <c r="C42" s="101"/>
      <c r="D42" s="101"/>
      <c r="E42" s="122"/>
      <c r="F42" s="260"/>
      <c r="G42" s="260"/>
      <c r="H42" s="260"/>
      <c r="I42" s="260"/>
      <c r="J42" s="79"/>
      <c r="K42" s="79">
        <f t="shared" si="6"/>
        <v>0</v>
      </c>
      <c r="L42" s="79"/>
      <c r="M42" s="79"/>
      <c r="N42" s="79"/>
      <c r="O42" s="79"/>
      <c r="P42" s="79"/>
      <c r="Q42" s="78"/>
      <c r="R42" s="39"/>
    </row>
    <row r="43" spans="1:18" s="14" customFormat="1" ht="68.25" customHeight="1" hidden="1">
      <c r="A43" s="259" t="s">
        <v>303</v>
      </c>
      <c r="B43" s="104">
        <v>1181</v>
      </c>
      <c r="C43" s="101"/>
      <c r="D43" s="101" t="s">
        <v>63</v>
      </c>
      <c r="E43" s="122" t="s">
        <v>280</v>
      </c>
      <c r="F43" s="260">
        <f t="shared" si="2"/>
        <v>0</v>
      </c>
      <c r="G43" s="260"/>
      <c r="H43" s="260"/>
      <c r="I43" s="260"/>
      <c r="J43" s="79"/>
      <c r="K43" s="79">
        <f t="shared" si="6"/>
        <v>0</v>
      </c>
      <c r="L43" s="79"/>
      <c r="M43" s="79"/>
      <c r="N43" s="79"/>
      <c r="O43" s="79"/>
      <c r="P43" s="79"/>
      <c r="Q43" s="78">
        <f t="shared" si="5"/>
        <v>0</v>
      </c>
      <c r="R43" s="39"/>
    </row>
    <row r="44" spans="1:18" s="14" customFormat="1" ht="65.25" customHeight="1" hidden="1">
      <c r="A44" s="259" t="s">
        <v>304</v>
      </c>
      <c r="B44" s="104">
        <v>1182</v>
      </c>
      <c r="C44" s="101"/>
      <c r="D44" s="101" t="s">
        <v>63</v>
      </c>
      <c r="E44" s="122" t="s">
        <v>281</v>
      </c>
      <c r="F44" s="260">
        <f t="shared" si="2"/>
        <v>0</v>
      </c>
      <c r="G44" s="260"/>
      <c r="H44" s="260"/>
      <c r="I44" s="260"/>
      <c r="J44" s="79"/>
      <c r="K44" s="79">
        <f t="shared" si="6"/>
        <v>0</v>
      </c>
      <c r="L44" s="79"/>
      <c r="M44" s="79"/>
      <c r="N44" s="79"/>
      <c r="O44" s="79"/>
      <c r="P44" s="79"/>
      <c r="Q44" s="78">
        <f t="shared" si="5"/>
        <v>0</v>
      </c>
      <c r="R44" s="39"/>
    </row>
    <row r="45" spans="1:18" s="14" customFormat="1" ht="48.75" customHeight="1" hidden="1">
      <c r="A45" s="77" t="s">
        <v>302</v>
      </c>
      <c r="B45" s="46">
        <v>1200</v>
      </c>
      <c r="C45" s="67"/>
      <c r="D45" s="197" t="s">
        <v>63</v>
      </c>
      <c r="E45" s="198" t="s">
        <v>116</v>
      </c>
      <c r="F45" s="260">
        <f>G45</f>
        <v>0</v>
      </c>
      <c r="G45" s="260"/>
      <c r="H45" s="260"/>
      <c r="I45" s="260"/>
      <c r="J45" s="79"/>
      <c r="K45" s="79">
        <f t="shared" si="6"/>
        <v>0</v>
      </c>
      <c r="L45" s="79"/>
      <c r="M45" s="79"/>
      <c r="N45" s="79"/>
      <c r="O45" s="79"/>
      <c r="P45" s="79"/>
      <c r="Q45" s="78">
        <f t="shared" si="5"/>
        <v>0</v>
      </c>
      <c r="R45" s="39"/>
    </row>
    <row r="46" spans="1:18" s="14" customFormat="1" ht="67.5" customHeight="1" hidden="1">
      <c r="A46" s="77" t="s">
        <v>305</v>
      </c>
      <c r="B46" s="46">
        <v>1210</v>
      </c>
      <c r="C46" s="67"/>
      <c r="D46" s="197" t="s">
        <v>63</v>
      </c>
      <c r="E46" s="263" t="s">
        <v>227</v>
      </c>
      <c r="F46" s="260">
        <f t="shared" si="2"/>
        <v>0</v>
      </c>
      <c r="G46" s="260"/>
      <c r="H46" s="260"/>
      <c r="I46" s="260"/>
      <c r="J46" s="79"/>
      <c r="K46" s="79">
        <f t="shared" si="6"/>
        <v>0</v>
      </c>
      <c r="L46" s="79"/>
      <c r="M46" s="79"/>
      <c r="N46" s="79"/>
      <c r="O46" s="79"/>
      <c r="P46" s="79"/>
      <c r="Q46" s="78">
        <f t="shared" si="5"/>
        <v>0</v>
      </c>
      <c r="R46" s="39"/>
    </row>
    <row r="47" spans="1:18" s="14" customFormat="1" ht="30" customHeight="1">
      <c r="A47" s="259" t="s">
        <v>306</v>
      </c>
      <c r="B47" s="46">
        <v>3133</v>
      </c>
      <c r="C47" s="67"/>
      <c r="D47" s="58" t="s">
        <v>56</v>
      </c>
      <c r="E47" s="54" t="s">
        <v>236</v>
      </c>
      <c r="F47" s="260">
        <f t="shared" si="2"/>
        <v>10</v>
      </c>
      <c r="G47" s="260">
        <v>10</v>
      </c>
      <c r="H47" s="260"/>
      <c r="I47" s="260"/>
      <c r="J47" s="79"/>
      <c r="K47" s="79">
        <f t="shared" si="6"/>
        <v>0</v>
      </c>
      <c r="L47" s="79"/>
      <c r="M47" s="79"/>
      <c r="N47" s="79"/>
      <c r="O47" s="79"/>
      <c r="P47" s="79"/>
      <c r="Q47" s="78">
        <f t="shared" si="5"/>
        <v>10</v>
      </c>
      <c r="R47" s="39"/>
    </row>
    <row r="48" spans="1:18" s="14" customFormat="1" ht="27" customHeight="1">
      <c r="A48" s="259" t="s">
        <v>307</v>
      </c>
      <c r="B48" s="46">
        <v>4030</v>
      </c>
      <c r="C48" s="72">
        <v>110201</v>
      </c>
      <c r="D48" s="68" t="s">
        <v>68</v>
      </c>
      <c r="E48" s="54" t="s">
        <v>71</v>
      </c>
      <c r="F48" s="260">
        <f t="shared" si="2"/>
        <v>3816.257</v>
      </c>
      <c r="G48" s="260">
        <v>3816.257</v>
      </c>
      <c r="H48" s="260">
        <v>3384.015</v>
      </c>
      <c r="I48" s="260">
        <v>321.342</v>
      </c>
      <c r="J48" s="79"/>
      <c r="K48" s="79">
        <f t="shared" si="6"/>
        <v>9</v>
      </c>
      <c r="L48" s="79"/>
      <c r="M48" s="79">
        <v>9</v>
      </c>
      <c r="N48" s="79"/>
      <c r="O48" s="79"/>
      <c r="P48" s="79"/>
      <c r="Q48" s="78">
        <f t="shared" si="5"/>
        <v>3825.257</v>
      </c>
      <c r="R48" s="39"/>
    </row>
    <row r="49" spans="1:18" s="14" customFormat="1" ht="27" customHeight="1">
      <c r="A49" s="259" t="s">
        <v>308</v>
      </c>
      <c r="B49" s="46">
        <v>4040</v>
      </c>
      <c r="C49" s="69">
        <v>110202</v>
      </c>
      <c r="D49" s="71" t="s">
        <v>68</v>
      </c>
      <c r="E49" s="54" t="s">
        <v>72</v>
      </c>
      <c r="F49" s="260">
        <f t="shared" si="2"/>
        <v>1228.895</v>
      </c>
      <c r="G49" s="260">
        <v>1228.895</v>
      </c>
      <c r="H49" s="260">
        <v>879.042</v>
      </c>
      <c r="I49" s="260">
        <v>329.853</v>
      </c>
      <c r="J49" s="79"/>
      <c r="K49" s="79">
        <f t="shared" si="6"/>
        <v>0.5</v>
      </c>
      <c r="L49" s="79"/>
      <c r="M49" s="79">
        <v>0.5</v>
      </c>
      <c r="N49" s="79"/>
      <c r="O49" s="79"/>
      <c r="P49" s="79"/>
      <c r="Q49" s="78">
        <f t="shared" si="5"/>
        <v>1229.395</v>
      </c>
      <c r="R49" s="39"/>
    </row>
    <row r="50" spans="1:18" s="14" customFormat="1" ht="48.75" customHeight="1">
      <c r="A50" s="259" t="s">
        <v>309</v>
      </c>
      <c r="B50" s="46">
        <v>4060</v>
      </c>
      <c r="C50" s="73">
        <v>110204</v>
      </c>
      <c r="D50" s="74" t="s">
        <v>67</v>
      </c>
      <c r="E50" s="54" t="s">
        <v>73</v>
      </c>
      <c r="F50" s="260">
        <f t="shared" si="2"/>
        <v>5873.269</v>
      </c>
      <c r="G50" s="260">
        <v>5873.269</v>
      </c>
      <c r="H50" s="260">
        <v>4534.384</v>
      </c>
      <c r="I50" s="260">
        <v>1091.204</v>
      </c>
      <c r="J50" s="79"/>
      <c r="K50" s="79">
        <f t="shared" si="6"/>
        <v>24.4</v>
      </c>
      <c r="L50" s="79"/>
      <c r="M50" s="79">
        <v>24.4</v>
      </c>
      <c r="N50" s="79">
        <v>24.4</v>
      </c>
      <c r="O50" s="79"/>
      <c r="P50" s="79"/>
      <c r="Q50" s="78">
        <f t="shared" si="5"/>
        <v>5897.669</v>
      </c>
      <c r="R50" s="39"/>
    </row>
    <row r="51" spans="1:18" s="14" customFormat="1" ht="44.25" customHeight="1" hidden="1">
      <c r="A51" s="259"/>
      <c r="B51" s="75"/>
      <c r="C51" s="72"/>
      <c r="D51" s="76"/>
      <c r="E51" s="66"/>
      <c r="F51" s="260">
        <f t="shared" si="2"/>
        <v>0</v>
      </c>
      <c r="G51" s="260"/>
      <c r="H51" s="260"/>
      <c r="I51" s="260"/>
      <c r="J51" s="79"/>
      <c r="K51" s="79">
        <f t="shared" si="6"/>
        <v>0</v>
      </c>
      <c r="L51" s="79"/>
      <c r="M51" s="79"/>
      <c r="N51" s="79"/>
      <c r="O51" s="79"/>
      <c r="P51" s="79"/>
      <c r="Q51" s="78">
        <f t="shared" si="5"/>
        <v>0</v>
      </c>
      <c r="R51" s="39"/>
    </row>
    <row r="52" spans="1:18" s="14" customFormat="1" ht="41.25" customHeight="1">
      <c r="A52" s="259" t="s">
        <v>310</v>
      </c>
      <c r="B52" s="75">
        <v>5011</v>
      </c>
      <c r="C52" s="72"/>
      <c r="D52" s="76" t="s">
        <v>57</v>
      </c>
      <c r="E52" s="66" t="s">
        <v>232</v>
      </c>
      <c r="F52" s="260">
        <f t="shared" si="2"/>
        <v>14.5</v>
      </c>
      <c r="G52" s="260">
        <v>14.5</v>
      </c>
      <c r="H52" s="260"/>
      <c r="I52" s="260"/>
      <c r="J52" s="79"/>
      <c r="K52" s="79">
        <f t="shared" si="6"/>
        <v>0</v>
      </c>
      <c r="L52" s="79"/>
      <c r="M52" s="79"/>
      <c r="N52" s="79"/>
      <c r="O52" s="79"/>
      <c r="P52" s="79"/>
      <c r="Q52" s="78">
        <f t="shared" si="5"/>
        <v>14.5</v>
      </c>
      <c r="R52" s="39"/>
    </row>
    <row r="53" spans="1:18" s="14" customFormat="1" ht="36" customHeight="1">
      <c r="A53" s="259" t="s">
        <v>311</v>
      </c>
      <c r="B53" s="75">
        <v>5012</v>
      </c>
      <c r="C53" s="72"/>
      <c r="D53" s="58" t="s">
        <v>57</v>
      </c>
      <c r="E53" s="66" t="s">
        <v>228</v>
      </c>
      <c r="F53" s="260">
        <f t="shared" si="2"/>
        <v>7</v>
      </c>
      <c r="G53" s="260">
        <v>7</v>
      </c>
      <c r="H53" s="260"/>
      <c r="I53" s="260"/>
      <c r="J53" s="79"/>
      <c r="K53" s="79">
        <f t="shared" si="6"/>
        <v>0</v>
      </c>
      <c r="L53" s="79"/>
      <c r="M53" s="79"/>
      <c r="N53" s="79"/>
      <c r="O53" s="79"/>
      <c r="P53" s="79"/>
      <c r="Q53" s="78">
        <f t="shared" si="5"/>
        <v>7</v>
      </c>
      <c r="R53" s="39"/>
    </row>
    <row r="54" spans="1:18" s="14" customFormat="1" ht="42.75" customHeight="1">
      <c r="A54" s="259" t="s">
        <v>312</v>
      </c>
      <c r="B54" s="46">
        <v>5031</v>
      </c>
      <c r="C54" s="47">
        <v>130107</v>
      </c>
      <c r="D54" s="58" t="s">
        <v>57</v>
      </c>
      <c r="E54" s="54" t="s">
        <v>21</v>
      </c>
      <c r="F54" s="260">
        <f t="shared" si="2"/>
        <v>2767.288</v>
      </c>
      <c r="G54" s="260">
        <v>2767.288</v>
      </c>
      <c r="H54" s="260">
        <v>2068.035</v>
      </c>
      <c r="I54" s="260">
        <v>345.696</v>
      </c>
      <c r="J54" s="79"/>
      <c r="K54" s="79">
        <f t="shared" si="6"/>
        <v>0</v>
      </c>
      <c r="L54" s="79"/>
      <c r="M54" s="79"/>
      <c r="N54" s="79"/>
      <c r="O54" s="79"/>
      <c r="P54" s="79"/>
      <c r="Q54" s="78">
        <f t="shared" si="5"/>
        <v>2767.288</v>
      </c>
      <c r="R54" s="39"/>
    </row>
    <row r="55" spans="1:18" s="14" customFormat="1" ht="54" customHeight="1">
      <c r="A55" s="259" t="s">
        <v>313</v>
      </c>
      <c r="B55" s="46">
        <v>5061</v>
      </c>
      <c r="C55" s="47"/>
      <c r="D55" s="58" t="s">
        <v>57</v>
      </c>
      <c r="E55" s="54" t="s">
        <v>229</v>
      </c>
      <c r="F55" s="260">
        <f t="shared" si="2"/>
        <v>7.5</v>
      </c>
      <c r="G55" s="260">
        <v>7.5</v>
      </c>
      <c r="H55" s="260"/>
      <c r="I55" s="260"/>
      <c r="J55" s="79"/>
      <c r="K55" s="79">
        <f t="shared" si="6"/>
        <v>0</v>
      </c>
      <c r="L55" s="79"/>
      <c r="M55" s="79"/>
      <c r="N55" s="79"/>
      <c r="O55" s="79"/>
      <c r="P55" s="79"/>
      <c r="Q55" s="78">
        <f t="shared" si="5"/>
        <v>7.5</v>
      </c>
      <c r="R55" s="39"/>
    </row>
    <row r="56" spans="1:18" s="14" customFormat="1" ht="48.75" customHeight="1">
      <c r="A56" s="259" t="s">
        <v>314</v>
      </c>
      <c r="B56" s="46">
        <v>5062</v>
      </c>
      <c r="C56" s="47"/>
      <c r="D56" s="58" t="s">
        <v>57</v>
      </c>
      <c r="E56" s="54" t="s">
        <v>154</v>
      </c>
      <c r="F56" s="260">
        <f t="shared" si="2"/>
        <v>2954.147</v>
      </c>
      <c r="G56" s="260">
        <v>2954.147</v>
      </c>
      <c r="H56" s="260">
        <v>2311.408</v>
      </c>
      <c r="I56" s="260">
        <v>525.129</v>
      </c>
      <c r="J56" s="79"/>
      <c r="K56" s="79">
        <f t="shared" si="6"/>
        <v>0</v>
      </c>
      <c r="L56" s="79"/>
      <c r="M56" s="79"/>
      <c r="N56" s="79"/>
      <c r="O56" s="79"/>
      <c r="P56" s="79"/>
      <c r="Q56" s="78">
        <f t="shared" si="5"/>
        <v>2954.147</v>
      </c>
      <c r="R56" s="39"/>
    </row>
    <row r="57" spans="1:18" s="14" customFormat="1" ht="36" customHeight="1" hidden="1">
      <c r="A57" s="190" t="s">
        <v>318</v>
      </c>
      <c r="B57" s="104">
        <v>7321</v>
      </c>
      <c r="C57" s="272"/>
      <c r="D57" s="101" t="s">
        <v>199</v>
      </c>
      <c r="E57" s="122" t="s">
        <v>200</v>
      </c>
      <c r="F57" s="260">
        <f t="shared" si="2"/>
        <v>0</v>
      </c>
      <c r="G57" s="260"/>
      <c r="H57" s="260"/>
      <c r="I57" s="260"/>
      <c r="J57" s="79"/>
      <c r="K57" s="79">
        <f t="shared" si="6"/>
        <v>0</v>
      </c>
      <c r="L57" s="79"/>
      <c r="M57" s="79"/>
      <c r="N57" s="79"/>
      <c r="O57" s="79"/>
      <c r="P57" s="79"/>
      <c r="Q57" s="78">
        <f t="shared" si="5"/>
        <v>0</v>
      </c>
      <c r="R57" s="39"/>
    </row>
    <row r="58" spans="1:18" s="14" customFormat="1" ht="54" customHeight="1" hidden="1">
      <c r="A58" s="190" t="s">
        <v>319</v>
      </c>
      <c r="B58" s="104">
        <v>7361</v>
      </c>
      <c r="C58" s="272"/>
      <c r="D58" s="192" t="s">
        <v>189</v>
      </c>
      <c r="E58" s="122" t="s">
        <v>285</v>
      </c>
      <c r="F58" s="260">
        <f t="shared" si="2"/>
        <v>0</v>
      </c>
      <c r="G58" s="260"/>
      <c r="H58" s="260"/>
      <c r="I58" s="260"/>
      <c r="J58" s="79"/>
      <c r="K58" s="79">
        <f t="shared" si="6"/>
        <v>0</v>
      </c>
      <c r="L58" s="79"/>
      <c r="M58" s="79"/>
      <c r="N58" s="79"/>
      <c r="O58" s="79"/>
      <c r="P58" s="79"/>
      <c r="Q58" s="78">
        <f t="shared" si="5"/>
        <v>0</v>
      </c>
      <c r="R58" s="39"/>
    </row>
    <row r="59" spans="1:18" s="14" customFormat="1" ht="54" customHeight="1" hidden="1">
      <c r="A59" s="190" t="s">
        <v>324</v>
      </c>
      <c r="B59" s="104">
        <v>7366</v>
      </c>
      <c r="C59" s="279"/>
      <c r="D59" s="192" t="s">
        <v>189</v>
      </c>
      <c r="E59" s="122" t="s">
        <v>325</v>
      </c>
      <c r="F59" s="260">
        <f t="shared" si="2"/>
        <v>0</v>
      </c>
      <c r="G59" s="260"/>
      <c r="H59" s="260"/>
      <c r="I59" s="260"/>
      <c r="J59" s="79"/>
      <c r="K59" s="79">
        <f t="shared" si="6"/>
        <v>0</v>
      </c>
      <c r="L59" s="79"/>
      <c r="M59" s="79"/>
      <c r="N59" s="79"/>
      <c r="O59" s="79"/>
      <c r="P59" s="79"/>
      <c r="Q59" s="78">
        <f t="shared" si="5"/>
        <v>0</v>
      </c>
      <c r="R59" s="39"/>
    </row>
    <row r="60" spans="1:18" s="14" customFormat="1" ht="54" customHeight="1">
      <c r="A60" s="289"/>
      <c r="B60" s="212" t="s">
        <v>341</v>
      </c>
      <c r="C60" s="137"/>
      <c r="D60" s="290"/>
      <c r="E60" s="287" t="s">
        <v>342</v>
      </c>
      <c r="F60" s="120">
        <f aca="true" t="shared" si="7" ref="F60:F73">G60</f>
        <v>23615.145</v>
      </c>
      <c r="G60" s="120">
        <f>SUM(G61:G73)</f>
        <v>23615.145</v>
      </c>
      <c r="H60" s="120">
        <f aca="true" t="shared" si="8" ref="H60:P60">SUM(H61:H73)</f>
        <v>10848.507</v>
      </c>
      <c r="I60" s="120">
        <f t="shared" si="8"/>
        <v>9258.530999999999</v>
      </c>
      <c r="J60" s="120">
        <f t="shared" si="8"/>
        <v>0</v>
      </c>
      <c r="K60" s="120">
        <f t="shared" si="8"/>
        <v>12</v>
      </c>
      <c r="L60" s="120">
        <f t="shared" si="8"/>
        <v>0</v>
      </c>
      <c r="M60" s="120">
        <f t="shared" si="8"/>
        <v>12</v>
      </c>
      <c r="N60" s="120">
        <f t="shared" si="8"/>
        <v>0</v>
      </c>
      <c r="O60" s="120">
        <f t="shared" si="8"/>
        <v>0</v>
      </c>
      <c r="P60" s="120">
        <f t="shared" si="8"/>
        <v>0</v>
      </c>
      <c r="Q60" s="78">
        <f t="shared" si="5"/>
        <v>23627.145</v>
      </c>
      <c r="R60" s="39"/>
    </row>
    <row r="61" spans="1:18" s="14" customFormat="1" ht="39.75" customHeight="1">
      <c r="A61" s="190" t="s">
        <v>343</v>
      </c>
      <c r="B61" s="101" t="s">
        <v>153</v>
      </c>
      <c r="C61" s="286"/>
      <c r="D61" s="192" t="s">
        <v>54</v>
      </c>
      <c r="E61" s="294" t="s">
        <v>196</v>
      </c>
      <c r="F61" s="260">
        <f t="shared" si="7"/>
        <v>953.024</v>
      </c>
      <c r="G61" s="260">
        <v>953.024</v>
      </c>
      <c r="H61" s="260">
        <f>899.445</f>
        <v>899.445</v>
      </c>
      <c r="I61" s="260">
        <v>35.609</v>
      </c>
      <c r="J61" s="79"/>
      <c r="K61" s="79">
        <f t="shared" si="6"/>
        <v>0</v>
      </c>
      <c r="L61" s="79"/>
      <c r="M61" s="79"/>
      <c r="N61" s="79"/>
      <c r="O61" s="79"/>
      <c r="P61" s="79"/>
      <c r="Q61" s="78">
        <f t="shared" si="5"/>
        <v>953.024</v>
      </c>
      <c r="R61" s="39"/>
    </row>
    <row r="62" spans="1:18" s="14" customFormat="1" ht="33.75" customHeight="1">
      <c r="A62" s="190" t="s">
        <v>215</v>
      </c>
      <c r="B62" s="104">
        <v>2010</v>
      </c>
      <c r="C62" s="286"/>
      <c r="D62" s="192" t="s">
        <v>64</v>
      </c>
      <c r="E62" s="288" t="s">
        <v>22</v>
      </c>
      <c r="F62" s="260">
        <f t="shared" si="7"/>
        <v>8598.158</v>
      </c>
      <c r="G62" s="260">
        <f>6143.042+2455.116</f>
        <v>8598.158</v>
      </c>
      <c r="H62" s="260">
        <f>488.892</f>
        <v>488.892</v>
      </c>
      <c r="I62" s="260">
        <f>5309.874+1662.429</f>
        <v>6972.303</v>
      </c>
      <c r="J62" s="79"/>
      <c r="K62" s="79">
        <f t="shared" si="6"/>
        <v>0</v>
      </c>
      <c r="L62" s="79"/>
      <c r="M62" s="79"/>
      <c r="N62" s="79"/>
      <c r="O62" s="79"/>
      <c r="P62" s="79"/>
      <c r="Q62" s="78">
        <f t="shared" si="5"/>
        <v>8598.158</v>
      </c>
      <c r="R62" s="39"/>
    </row>
    <row r="63" spans="1:18" s="14" customFormat="1" ht="51" customHeight="1">
      <c r="A63" s="190" t="s">
        <v>172</v>
      </c>
      <c r="B63" s="104">
        <v>2111</v>
      </c>
      <c r="C63" s="286"/>
      <c r="D63" s="192" t="s">
        <v>103</v>
      </c>
      <c r="E63" s="288" t="s">
        <v>344</v>
      </c>
      <c r="F63" s="260">
        <f t="shared" si="7"/>
        <v>3799.931</v>
      </c>
      <c r="G63" s="260">
        <f>2793.667+1006.264</f>
        <v>3799.931</v>
      </c>
      <c r="H63" s="260">
        <f>812.343+310.331</f>
        <v>1122.674</v>
      </c>
      <c r="I63" s="260">
        <f>1234.103+453</f>
        <v>1687.103</v>
      </c>
      <c r="J63" s="79"/>
      <c r="K63" s="79">
        <f t="shared" si="6"/>
        <v>0</v>
      </c>
      <c r="L63" s="79"/>
      <c r="M63" s="79"/>
      <c r="N63" s="79"/>
      <c r="O63" s="79"/>
      <c r="P63" s="79"/>
      <c r="Q63" s="78">
        <f t="shared" si="5"/>
        <v>3799.931</v>
      </c>
      <c r="R63" s="39"/>
    </row>
    <row r="64" spans="1:18" s="14" customFormat="1" ht="27" customHeight="1">
      <c r="A64" s="190" t="s">
        <v>222</v>
      </c>
      <c r="B64" s="104">
        <v>2152</v>
      </c>
      <c r="C64" s="286"/>
      <c r="D64" s="192" t="s">
        <v>157</v>
      </c>
      <c r="E64" s="288" t="s">
        <v>345</v>
      </c>
      <c r="F64" s="260">
        <f t="shared" si="7"/>
        <v>95.2</v>
      </c>
      <c r="G64" s="260">
        <v>95.2</v>
      </c>
      <c r="H64" s="260"/>
      <c r="I64" s="260"/>
      <c r="J64" s="79"/>
      <c r="K64" s="79">
        <f t="shared" si="6"/>
        <v>0</v>
      </c>
      <c r="L64" s="79"/>
      <c r="M64" s="79"/>
      <c r="N64" s="79"/>
      <c r="O64" s="79"/>
      <c r="P64" s="79"/>
      <c r="Q64" s="78">
        <f t="shared" si="5"/>
        <v>95.2</v>
      </c>
      <c r="R64" s="39"/>
    </row>
    <row r="65" spans="1:18" s="14" customFormat="1" ht="41.25" customHeight="1">
      <c r="A65" s="190" t="s">
        <v>173</v>
      </c>
      <c r="B65" s="104">
        <v>3031</v>
      </c>
      <c r="C65" s="286"/>
      <c r="D65" s="192" t="s">
        <v>55</v>
      </c>
      <c r="E65" s="288" t="s">
        <v>75</v>
      </c>
      <c r="F65" s="260">
        <f t="shared" si="7"/>
        <v>2</v>
      </c>
      <c r="G65" s="260">
        <v>2</v>
      </c>
      <c r="H65" s="260"/>
      <c r="I65" s="260"/>
      <c r="J65" s="79"/>
      <c r="K65" s="79">
        <f t="shared" si="6"/>
        <v>0</v>
      </c>
      <c r="L65" s="79"/>
      <c r="M65" s="79"/>
      <c r="N65" s="79"/>
      <c r="O65" s="79"/>
      <c r="P65" s="79"/>
      <c r="Q65" s="78">
        <f t="shared" si="5"/>
        <v>2</v>
      </c>
      <c r="R65" s="39"/>
    </row>
    <row r="66" spans="1:18" s="14" customFormat="1" ht="34.5" customHeight="1">
      <c r="A66" s="190" t="s">
        <v>174</v>
      </c>
      <c r="B66" s="104">
        <v>3032</v>
      </c>
      <c r="C66" s="286"/>
      <c r="D66" s="192" t="s">
        <v>65</v>
      </c>
      <c r="E66" s="288" t="s">
        <v>346</v>
      </c>
      <c r="F66" s="260">
        <f t="shared" si="7"/>
        <v>27.932</v>
      </c>
      <c r="G66" s="260">
        <v>27.932</v>
      </c>
      <c r="H66" s="260"/>
      <c r="I66" s="260"/>
      <c r="J66" s="79"/>
      <c r="K66" s="79">
        <f t="shared" si="6"/>
        <v>0</v>
      </c>
      <c r="L66" s="79"/>
      <c r="M66" s="79"/>
      <c r="N66" s="79"/>
      <c r="O66" s="79"/>
      <c r="P66" s="79"/>
      <c r="Q66" s="78">
        <f t="shared" si="5"/>
        <v>27.932</v>
      </c>
      <c r="R66" s="39"/>
    </row>
    <row r="67" spans="1:18" s="14" customFormat="1" ht="36" customHeight="1">
      <c r="A67" s="190" t="s">
        <v>175</v>
      </c>
      <c r="B67" s="104">
        <v>3035</v>
      </c>
      <c r="C67" s="286"/>
      <c r="D67" s="192" t="s">
        <v>65</v>
      </c>
      <c r="E67" s="288" t="s">
        <v>23</v>
      </c>
      <c r="F67" s="260">
        <f t="shared" si="7"/>
        <v>186.71</v>
      </c>
      <c r="G67" s="260">
        <v>186.71</v>
      </c>
      <c r="H67" s="260"/>
      <c r="I67" s="260"/>
      <c r="J67" s="79"/>
      <c r="K67" s="79">
        <f t="shared" si="6"/>
        <v>0</v>
      </c>
      <c r="L67" s="79"/>
      <c r="M67" s="79"/>
      <c r="N67" s="79"/>
      <c r="O67" s="79"/>
      <c r="P67" s="79"/>
      <c r="Q67" s="78">
        <f t="shared" si="5"/>
        <v>186.71</v>
      </c>
      <c r="R67" s="39"/>
    </row>
    <row r="68" spans="1:18" s="14" customFormat="1" ht="34.5" customHeight="1">
      <c r="A68" s="190" t="s">
        <v>176</v>
      </c>
      <c r="B68" s="104">
        <v>3105</v>
      </c>
      <c r="C68" s="286"/>
      <c r="D68" s="192" t="s">
        <v>66</v>
      </c>
      <c r="E68" s="288" t="s">
        <v>84</v>
      </c>
      <c r="F68" s="260">
        <f t="shared" si="7"/>
        <v>1730.943</v>
      </c>
      <c r="G68" s="260">
        <v>1730.943</v>
      </c>
      <c r="H68" s="260">
        <v>1481.75</v>
      </c>
      <c r="I68" s="260">
        <v>195.342</v>
      </c>
      <c r="J68" s="79"/>
      <c r="K68" s="79">
        <f t="shared" si="6"/>
        <v>0</v>
      </c>
      <c r="L68" s="79"/>
      <c r="M68" s="79"/>
      <c r="N68" s="79"/>
      <c r="O68" s="79"/>
      <c r="P68" s="79"/>
      <c r="Q68" s="78">
        <f t="shared" si="5"/>
        <v>1730.943</v>
      </c>
      <c r="R68" s="39"/>
    </row>
    <row r="69" ht="12.75" hidden="1"/>
    <row r="70" spans="1:18" s="14" customFormat="1" ht="66.75" customHeight="1">
      <c r="A70" s="190" t="s">
        <v>347</v>
      </c>
      <c r="B70" s="104">
        <v>3140</v>
      </c>
      <c r="C70" s="286"/>
      <c r="D70" s="192" t="s">
        <v>56</v>
      </c>
      <c r="E70" s="288" t="s">
        <v>348</v>
      </c>
      <c r="F70" s="260">
        <f t="shared" si="7"/>
        <v>170</v>
      </c>
      <c r="G70" s="260">
        <v>170</v>
      </c>
      <c r="H70" s="260"/>
      <c r="I70" s="260"/>
      <c r="J70" s="79"/>
      <c r="K70" s="79">
        <f t="shared" si="6"/>
        <v>0</v>
      </c>
      <c r="L70" s="79"/>
      <c r="M70" s="79"/>
      <c r="N70" s="79"/>
      <c r="O70" s="79"/>
      <c r="P70" s="79"/>
      <c r="Q70" s="78">
        <f t="shared" si="5"/>
        <v>170</v>
      </c>
      <c r="R70" s="39"/>
    </row>
    <row r="71" spans="1:18" s="14" customFormat="1" ht="81" customHeight="1">
      <c r="A71" s="190" t="s">
        <v>202</v>
      </c>
      <c r="B71" s="104">
        <v>3160</v>
      </c>
      <c r="C71" s="286"/>
      <c r="D71" s="192" t="s">
        <v>66</v>
      </c>
      <c r="E71" s="288" t="s">
        <v>201</v>
      </c>
      <c r="F71" s="260">
        <f t="shared" si="7"/>
        <v>416.573</v>
      </c>
      <c r="G71" s="260">
        <v>416.573</v>
      </c>
      <c r="H71" s="260"/>
      <c r="I71" s="260"/>
      <c r="J71" s="79"/>
      <c r="K71" s="79">
        <f t="shared" si="6"/>
        <v>0</v>
      </c>
      <c r="L71" s="79"/>
      <c r="M71" s="79"/>
      <c r="N71" s="79"/>
      <c r="O71" s="79"/>
      <c r="P71" s="79"/>
      <c r="Q71" s="78">
        <f t="shared" si="5"/>
        <v>416.573</v>
      </c>
      <c r="R71" s="39"/>
    </row>
    <row r="72" spans="1:18" s="14" customFormat="1" ht="41.25" customHeight="1">
      <c r="A72" s="190" t="s">
        <v>234</v>
      </c>
      <c r="B72" s="104">
        <v>3241</v>
      </c>
      <c r="C72" s="286"/>
      <c r="D72" s="192" t="s">
        <v>349</v>
      </c>
      <c r="E72" s="288" t="s">
        <v>350</v>
      </c>
      <c r="F72" s="260">
        <f t="shared" si="7"/>
        <v>7534.674</v>
      </c>
      <c r="G72" s="260">
        <v>7534.674</v>
      </c>
      <c r="H72" s="260">
        <v>6855.746</v>
      </c>
      <c r="I72" s="260">
        <v>368.174</v>
      </c>
      <c r="J72" s="79"/>
      <c r="K72" s="79">
        <f t="shared" si="6"/>
        <v>12</v>
      </c>
      <c r="L72" s="79"/>
      <c r="M72" s="79">
        <v>12</v>
      </c>
      <c r="N72" s="79"/>
      <c r="O72" s="79"/>
      <c r="P72" s="79"/>
      <c r="Q72" s="78">
        <f t="shared" si="5"/>
        <v>7546.674</v>
      </c>
      <c r="R72" s="39"/>
    </row>
    <row r="73" spans="1:18" s="14" customFormat="1" ht="38.25" customHeight="1">
      <c r="A73" s="190" t="s">
        <v>233</v>
      </c>
      <c r="B73" s="104">
        <v>3242</v>
      </c>
      <c r="C73" s="286"/>
      <c r="D73" s="192" t="s">
        <v>349</v>
      </c>
      <c r="E73" s="288" t="s">
        <v>235</v>
      </c>
      <c r="F73" s="260">
        <f t="shared" si="7"/>
        <v>100</v>
      </c>
      <c r="G73" s="260">
        <v>100</v>
      </c>
      <c r="H73" s="260"/>
      <c r="I73" s="260"/>
      <c r="J73" s="79"/>
      <c r="K73" s="79">
        <f t="shared" si="6"/>
        <v>0</v>
      </c>
      <c r="L73" s="79"/>
      <c r="M73" s="79"/>
      <c r="N73" s="79"/>
      <c r="O73" s="79"/>
      <c r="P73" s="79"/>
      <c r="Q73" s="78">
        <f t="shared" si="5"/>
        <v>100</v>
      </c>
      <c r="R73" s="39"/>
    </row>
    <row r="74" spans="1:18" s="14" customFormat="1" ht="32.25" customHeight="1">
      <c r="A74" s="77"/>
      <c r="B74" s="60">
        <v>37</v>
      </c>
      <c r="C74" s="60"/>
      <c r="D74" s="52"/>
      <c r="E74" s="53" t="s">
        <v>186</v>
      </c>
      <c r="F74" s="120">
        <f>F76+F78+F77+F75+F79</f>
        <v>5103.921</v>
      </c>
      <c r="G74" s="120">
        <f>G76+G78+G77+G75+G79</f>
        <v>4303.921</v>
      </c>
      <c r="H74" s="120">
        <f>H76+H78+H77+H75</f>
        <v>1830.775</v>
      </c>
      <c r="I74" s="120">
        <f>I76+I78+I77+I75</f>
        <v>92.422</v>
      </c>
      <c r="J74" s="78">
        <f>J76+J78</f>
        <v>0</v>
      </c>
      <c r="K74" s="120">
        <f aca="true" t="shared" si="9" ref="K74:P74">K76+K78+K77+K79</f>
        <v>4005.851</v>
      </c>
      <c r="L74" s="120">
        <f t="shared" si="9"/>
        <v>4005.851</v>
      </c>
      <c r="M74" s="120">
        <f t="shared" si="9"/>
        <v>0</v>
      </c>
      <c r="N74" s="120">
        <f t="shared" si="9"/>
        <v>0</v>
      </c>
      <c r="O74" s="120">
        <f t="shared" si="9"/>
        <v>0</v>
      </c>
      <c r="P74" s="120">
        <f t="shared" si="9"/>
        <v>4005.851</v>
      </c>
      <c r="Q74" s="78">
        <f aca="true" t="shared" si="10" ref="Q74:Q79">K74+F74</f>
        <v>9109.772</v>
      </c>
      <c r="R74" s="43"/>
    </row>
    <row r="75" spans="1:18" s="14" customFormat="1" ht="32.25" customHeight="1">
      <c r="A75" s="196" t="s">
        <v>184</v>
      </c>
      <c r="B75" s="196" t="s">
        <v>153</v>
      </c>
      <c r="C75" s="194" t="s">
        <v>54</v>
      </c>
      <c r="D75" s="70" t="s">
        <v>54</v>
      </c>
      <c r="E75" s="293" t="s">
        <v>196</v>
      </c>
      <c r="F75" s="132">
        <f>G75</f>
        <v>2029.427</v>
      </c>
      <c r="G75" s="132">
        <v>2029.427</v>
      </c>
      <c r="H75" s="132">
        <v>1830.775</v>
      </c>
      <c r="I75" s="132">
        <v>92.422</v>
      </c>
      <c r="J75" s="78"/>
      <c r="K75" s="78"/>
      <c r="L75" s="78"/>
      <c r="M75" s="78"/>
      <c r="N75" s="78"/>
      <c r="O75" s="78"/>
      <c r="P75" s="78"/>
      <c r="Q75" s="78">
        <f t="shared" si="10"/>
        <v>2029.427</v>
      </c>
      <c r="R75" s="43"/>
    </row>
    <row r="76" spans="1:18" s="14" customFormat="1" ht="19.5" customHeight="1" hidden="1">
      <c r="A76" s="77"/>
      <c r="B76" s="58"/>
      <c r="C76" s="58"/>
      <c r="D76" s="70"/>
      <c r="E76" s="57"/>
      <c r="F76" s="121"/>
      <c r="G76" s="121"/>
      <c r="H76" s="121"/>
      <c r="I76" s="121"/>
      <c r="J76" s="79"/>
      <c r="K76" s="79"/>
      <c r="L76" s="79"/>
      <c r="M76" s="79"/>
      <c r="N76" s="79"/>
      <c r="O76" s="79"/>
      <c r="P76" s="79"/>
      <c r="Q76" s="78">
        <f t="shared" si="10"/>
        <v>0</v>
      </c>
      <c r="R76" s="39"/>
    </row>
    <row r="77" spans="1:18" s="14" customFormat="1" ht="22.5" customHeight="1">
      <c r="A77" s="196" t="s">
        <v>187</v>
      </c>
      <c r="B77" s="196" t="s">
        <v>188</v>
      </c>
      <c r="C77" s="197" t="s">
        <v>189</v>
      </c>
      <c r="D77" s="192" t="s">
        <v>189</v>
      </c>
      <c r="E77" s="198" t="s">
        <v>190</v>
      </c>
      <c r="F77" s="134">
        <f>G77</f>
        <v>2274.494</v>
      </c>
      <c r="G77" s="121">
        <v>2274.494</v>
      </c>
      <c r="H77" s="121"/>
      <c r="I77" s="121"/>
      <c r="J77" s="79"/>
      <c r="K77" s="79"/>
      <c r="L77" s="79"/>
      <c r="M77" s="79"/>
      <c r="N77" s="79"/>
      <c r="O77" s="79"/>
      <c r="P77" s="79"/>
      <c r="Q77" s="78">
        <f t="shared" si="10"/>
        <v>2274.494</v>
      </c>
      <c r="R77" s="39"/>
    </row>
    <row r="78" spans="1:18" s="111" customFormat="1" ht="21.75" customHeight="1">
      <c r="A78" s="231" t="s">
        <v>191</v>
      </c>
      <c r="B78" s="231" t="s">
        <v>192</v>
      </c>
      <c r="C78" s="232" t="s">
        <v>58</v>
      </c>
      <c r="D78" s="192" t="s">
        <v>58</v>
      </c>
      <c r="E78" s="122" t="s">
        <v>207</v>
      </c>
      <c r="F78" s="134">
        <v>800</v>
      </c>
      <c r="G78" s="134"/>
      <c r="H78" s="134"/>
      <c r="I78" s="134"/>
      <c r="J78" s="134"/>
      <c r="K78" s="134">
        <f>M78+P78</f>
        <v>0</v>
      </c>
      <c r="L78" s="134"/>
      <c r="M78" s="134"/>
      <c r="N78" s="134"/>
      <c r="O78" s="134"/>
      <c r="P78" s="134"/>
      <c r="Q78" s="120">
        <f t="shared" si="10"/>
        <v>800</v>
      </c>
      <c r="R78" s="110"/>
    </row>
    <row r="79" spans="1:18" s="14" customFormat="1" ht="23.25" customHeight="1">
      <c r="A79" s="196" t="s">
        <v>193</v>
      </c>
      <c r="B79" s="196" t="s">
        <v>194</v>
      </c>
      <c r="C79" s="194" t="s">
        <v>59</v>
      </c>
      <c r="D79" s="192" t="s">
        <v>59</v>
      </c>
      <c r="E79" s="198" t="s">
        <v>195</v>
      </c>
      <c r="F79" s="260">
        <f>G79</f>
        <v>0</v>
      </c>
      <c r="G79" s="132"/>
      <c r="H79" s="121"/>
      <c r="I79" s="121"/>
      <c r="J79" s="79"/>
      <c r="K79" s="260">
        <f>M79+P79</f>
        <v>4005.851</v>
      </c>
      <c r="L79" s="134">
        <v>4005.851</v>
      </c>
      <c r="M79" s="79"/>
      <c r="N79" s="79"/>
      <c r="O79" s="79"/>
      <c r="P79" s="134">
        <v>4005.851</v>
      </c>
      <c r="Q79" s="78">
        <f t="shared" si="10"/>
        <v>4005.851</v>
      </c>
      <c r="R79" s="39"/>
    </row>
    <row r="80" spans="1:18" s="14" customFormat="1" ht="43.5" customHeight="1">
      <c r="A80" s="213" t="s">
        <v>198</v>
      </c>
      <c r="B80" s="212" t="s">
        <v>198</v>
      </c>
      <c r="C80" s="193"/>
      <c r="D80" s="214" t="s">
        <v>198</v>
      </c>
      <c r="E80" s="215" t="s">
        <v>112</v>
      </c>
      <c r="F80" s="217">
        <f>F74+F12+F23+F60</f>
        <v>182079.11299999998</v>
      </c>
      <c r="G80" s="217">
        <f aca="true" t="shared" si="11" ref="G80:Q80">G74+G12+G23+G60</f>
        <v>181279.11299999998</v>
      </c>
      <c r="H80" s="217">
        <f t="shared" si="11"/>
        <v>127449.157</v>
      </c>
      <c r="I80" s="217">
        <f t="shared" si="11"/>
        <v>31858.458</v>
      </c>
      <c r="J80" s="217">
        <f t="shared" si="11"/>
        <v>0</v>
      </c>
      <c r="K80" s="217">
        <f t="shared" si="11"/>
        <v>5664.774</v>
      </c>
      <c r="L80" s="217">
        <f t="shared" si="11"/>
        <v>4005.851</v>
      </c>
      <c r="M80" s="217">
        <f t="shared" si="11"/>
        <v>1658.9230000000002</v>
      </c>
      <c r="N80" s="217">
        <f t="shared" si="11"/>
        <v>289.14</v>
      </c>
      <c r="O80" s="217">
        <f t="shared" si="11"/>
        <v>20.925</v>
      </c>
      <c r="P80" s="217">
        <f t="shared" si="11"/>
        <v>4005.851</v>
      </c>
      <c r="Q80" s="217">
        <f t="shared" si="11"/>
        <v>187743.88700000002</v>
      </c>
      <c r="R80" s="43"/>
    </row>
    <row r="81" spans="1:19" s="14" customFormat="1" ht="15.75">
      <c r="A81" s="234"/>
      <c r="B81" s="235"/>
      <c r="C81" s="235"/>
      <c r="D81" s="235"/>
      <c r="E81" s="236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8"/>
      <c r="R81" s="43"/>
      <c r="S81" s="112"/>
    </row>
    <row r="82" spans="1:18" s="14" customFormat="1" ht="15.75">
      <c r="A82" s="234"/>
      <c r="B82" s="235"/>
      <c r="C82" s="235"/>
      <c r="D82" s="235"/>
      <c r="E82" s="236"/>
      <c r="F82" s="237"/>
      <c r="G82" s="237"/>
      <c r="H82" s="237"/>
      <c r="I82" s="237"/>
      <c r="J82" s="237"/>
      <c r="K82" s="237"/>
      <c r="L82" s="237"/>
      <c r="M82" s="237"/>
      <c r="N82" s="237"/>
      <c r="O82" s="320" t="s">
        <v>287</v>
      </c>
      <c r="P82" s="320"/>
      <c r="Q82" s="320"/>
      <c r="R82" s="43"/>
    </row>
    <row r="83" spans="1:19" s="14" customFormat="1" ht="15.75">
      <c r="A83" s="324"/>
      <c r="B83" s="304"/>
      <c r="C83" s="295" t="s">
        <v>286</v>
      </c>
      <c r="D83" s="295"/>
      <c r="E83" s="295"/>
      <c r="F83" s="233"/>
      <c r="G83" s="233"/>
      <c r="H83" s="233"/>
      <c r="I83" s="233"/>
      <c r="J83" s="233"/>
      <c r="K83" s="233"/>
      <c r="L83" s="233"/>
      <c r="M83" s="233"/>
      <c r="N83" s="233"/>
      <c r="O83" s="320"/>
      <c r="P83" s="320"/>
      <c r="Q83" s="320"/>
      <c r="R83" s="233"/>
      <c r="S83" s="112"/>
    </row>
    <row r="84" spans="1:18" s="14" customFormat="1" ht="15.75">
      <c r="A84" s="40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  <c r="M84" s="319"/>
      <c r="N84" s="319"/>
      <c r="O84" s="319"/>
      <c r="P84" s="319"/>
      <c r="Q84" s="319"/>
      <c r="R84" s="319"/>
    </row>
    <row r="85" s="14" customFormat="1" ht="15" customHeight="1">
      <c r="A85" s="40"/>
    </row>
    <row r="86" spans="1:18" s="14" customFormat="1" ht="27.75" customHeight="1">
      <c r="A86" s="40"/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9"/>
    </row>
    <row r="87" spans="1:18" ht="15.75">
      <c r="A87" s="41"/>
      <c r="B87" s="49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28"/>
    </row>
    <row r="88" ht="12.75">
      <c r="H88" s="59"/>
    </row>
    <row r="91" spans="8:13" ht="12.75">
      <c r="H91" s="108"/>
      <c r="M91" s="59"/>
    </row>
  </sheetData>
  <sheetProtection/>
  <mergeCells count="28">
    <mergeCell ref="C83:E83"/>
    <mergeCell ref="O1:Q1"/>
    <mergeCell ref="N8:O8"/>
    <mergeCell ref="F7:J7"/>
    <mergeCell ref="J8:J10"/>
    <mergeCell ref="N5:Q5"/>
    <mergeCell ref="Q7:Q10"/>
    <mergeCell ref="A3:Q3"/>
    <mergeCell ref="A83:B83"/>
    <mergeCell ref="A7:A10"/>
    <mergeCell ref="P8:P10"/>
    <mergeCell ref="L8:L10"/>
    <mergeCell ref="G8:G10"/>
    <mergeCell ref="N9:N10"/>
    <mergeCell ref="E7:E10"/>
    <mergeCell ref="F8:F10"/>
    <mergeCell ref="K7:P7"/>
    <mergeCell ref="M8:M10"/>
    <mergeCell ref="B86:Q86"/>
    <mergeCell ref="H9:H10"/>
    <mergeCell ref="I9:I10"/>
    <mergeCell ref="B7:B10"/>
    <mergeCell ref="K8:K10"/>
    <mergeCell ref="O9:O10"/>
    <mergeCell ref="B84:R84"/>
    <mergeCell ref="D7:D10"/>
    <mergeCell ref="H8:I8"/>
    <mergeCell ref="O82:Q83"/>
  </mergeCell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Zeros="0" zoomScale="60" zoomScaleNormal="60" zoomScaleSheetLayoutView="55" zoomScalePageLayoutView="0" workbookViewId="0" topLeftCell="D1">
      <selection activeCell="J9" sqref="J9"/>
    </sheetView>
  </sheetViews>
  <sheetFormatPr defaultColWidth="9.16015625" defaultRowHeight="12.75"/>
  <cols>
    <col min="1" max="1" width="0.328125" style="153" hidden="1" customWidth="1"/>
    <col min="2" max="2" width="4.33203125" style="153" hidden="1" customWidth="1"/>
    <col min="3" max="3" width="1.171875" style="153" hidden="1" customWidth="1"/>
    <col min="4" max="4" width="20.5" style="153" customWidth="1"/>
    <col min="5" max="5" width="40.16015625" style="153" customWidth="1"/>
    <col min="6" max="15" width="23.83203125" style="153" customWidth="1"/>
    <col min="16" max="16" width="19.33203125" style="153" customWidth="1"/>
    <col min="17" max="17" width="26.16015625" style="153" customWidth="1"/>
    <col min="18" max="18" width="37.33203125" style="153" customWidth="1"/>
    <col min="19" max="19" width="17.16015625" style="153" customWidth="1"/>
    <col min="20" max="20" width="20.16015625" style="153" customWidth="1"/>
    <col min="21" max="16384" width="9.16015625" style="153" customWidth="1"/>
  </cols>
  <sheetData>
    <row r="1" spans="4:15" ht="62.25" customHeight="1">
      <c r="D1" s="42"/>
      <c r="E1" s="42"/>
      <c r="F1" s="42"/>
      <c r="G1" s="42"/>
      <c r="H1" s="42"/>
      <c r="I1" s="42"/>
      <c r="J1" s="42"/>
      <c r="K1" s="42"/>
      <c r="L1" s="42"/>
      <c r="M1" s="296" t="s">
        <v>339</v>
      </c>
      <c r="N1" s="297"/>
      <c r="O1" s="297"/>
    </row>
    <row r="2" spans="4:15" ht="18.75">
      <c r="D2" s="42"/>
      <c r="E2" s="42"/>
      <c r="F2" s="42"/>
      <c r="G2" s="42"/>
      <c r="H2" s="42"/>
      <c r="I2" s="42"/>
      <c r="J2" s="42"/>
      <c r="K2" s="42"/>
      <c r="L2" s="42"/>
      <c r="M2" s="42"/>
      <c r="N2" s="202"/>
      <c r="O2" s="199"/>
    </row>
    <row r="3" spans="14:15" ht="21.75" customHeight="1">
      <c r="N3" s="202"/>
      <c r="O3" s="199"/>
    </row>
    <row r="4" spans="4:15" ht="21.75" customHeight="1">
      <c r="D4" s="339" t="s">
        <v>337</v>
      </c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1:15" ht="28.5" customHeight="1">
      <c r="A5" s="154"/>
      <c r="B5" s="154"/>
      <c r="C5" s="154"/>
      <c r="D5" s="224">
        <v>12523000000</v>
      </c>
      <c r="E5" s="42"/>
      <c r="F5" s="42"/>
      <c r="M5" s="239"/>
      <c r="N5" s="240"/>
      <c r="O5" s="241"/>
    </row>
    <row r="6" spans="1:15" ht="28.5" customHeight="1">
      <c r="A6" s="154"/>
      <c r="B6" s="154"/>
      <c r="C6" s="154"/>
      <c r="D6" s="223" t="s">
        <v>109</v>
      </c>
      <c r="E6" s="42"/>
      <c r="F6" s="42"/>
      <c r="M6" s="155"/>
      <c r="N6" s="201"/>
      <c r="O6" s="200"/>
    </row>
    <row r="7" spans="1:15" s="42" customFormat="1" ht="21" customHeight="1">
      <c r="A7" s="156" t="s">
        <v>159</v>
      </c>
      <c r="B7" s="157" t="s">
        <v>160</v>
      </c>
      <c r="C7" s="158">
        <v>0</v>
      </c>
      <c r="D7" s="325" t="s">
        <v>161</v>
      </c>
      <c r="E7" s="325" t="s">
        <v>162</v>
      </c>
      <c r="F7" s="332" t="s">
        <v>211</v>
      </c>
      <c r="G7" s="333"/>
      <c r="H7" s="333"/>
      <c r="I7" s="333"/>
      <c r="J7" s="333"/>
      <c r="K7" s="333"/>
      <c r="L7" s="333"/>
      <c r="M7" s="334"/>
      <c r="N7" s="330" t="s">
        <v>214</v>
      </c>
      <c r="O7" s="331"/>
    </row>
    <row r="8" spans="1:15" s="42" customFormat="1" ht="32.25" customHeight="1">
      <c r="A8" s="156" t="s">
        <v>163</v>
      </c>
      <c r="B8" s="157" t="s">
        <v>160</v>
      </c>
      <c r="C8" s="158">
        <v>0</v>
      </c>
      <c r="D8" s="335"/>
      <c r="E8" s="335"/>
      <c r="F8" s="325" t="s">
        <v>333</v>
      </c>
      <c r="G8" s="337" t="s">
        <v>164</v>
      </c>
      <c r="H8" s="327" t="s">
        <v>212</v>
      </c>
      <c r="I8" s="328"/>
      <c r="J8" s="328"/>
      <c r="K8" s="328"/>
      <c r="L8" s="329"/>
      <c r="M8" s="336" t="s">
        <v>94</v>
      </c>
      <c r="N8" s="284" t="s">
        <v>213</v>
      </c>
      <c r="O8" s="336" t="s">
        <v>94</v>
      </c>
    </row>
    <row r="9" spans="1:15" s="42" customFormat="1" ht="394.5" customHeight="1">
      <c r="A9" s="156"/>
      <c r="B9" s="157"/>
      <c r="C9" s="158"/>
      <c r="D9" s="335"/>
      <c r="E9" s="335"/>
      <c r="F9" s="326"/>
      <c r="G9" s="338"/>
      <c r="H9" s="159" t="s">
        <v>20</v>
      </c>
      <c r="I9" s="292" t="s">
        <v>351</v>
      </c>
      <c r="J9" s="292" t="s">
        <v>352</v>
      </c>
      <c r="K9" s="292" t="s">
        <v>353</v>
      </c>
      <c r="L9" s="292" t="s">
        <v>354</v>
      </c>
      <c r="M9" s="336"/>
      <c r="N9" s="185" t="s">
        <v>338</v>
      </c>
      <c r="O9" s="336"/>
    </row>
    <row r="10" spans="1:15" s="42" customFormat="1" ht="25.5" customHeight="1">
      <c r="A10" s="156"/>
      <c r="B10" s="157"/>
      <c r="C10" s="158"/>
      <c r="D10" s="326"/>
      <c r="E10" s="326"/>
      <c r="F10" s="162">
        <v>41020100</v>
      </c>
      <c r="G10" s="161">
        <v>41040200</v>
      </c>
      <c r="H10" s="161">
        <v>41033900</v>
      </c>
      <c r="I10" s="161">
        <v>41053900</v>
      </c>
      <c r="J10" s="161">
        <v>41053900</v>
      </c>
      <c r="K10" s="161">
        <v>41053900</v>
      </c>
      <c r="L10" s="161">
        <v>41053900</v>
      </c>
      <c r="M10" s="336"/>
      <c r="N10" s="255">
        <v>9770</v>
      </c>
      <c r="O10" s="336"/>
    </row>
    <row r="11" spans="1:15" s="42" customFormat="1" ht="29.25" customHeight="1">
      <c r="A11" s="156"/>
      <c r="B11" s="157"/>
      <c r="C11" s="158"/>
      <c r="D11" s="160">
        <v>99000000000</v>
      </c>
      <c r="E11" s="253" t="s">
        <v>208</v>
      </c>
      <c r="F11" s="285">
        <v>1823.3</v>
      </c>
      <c r="G11" s="161"/>
      <c r="H11" s="168">
        <v>43565.4</v>
      </c>
      <c r="I11" s="161"/>
      <c r="J11" s="161"/>
      <c r="K11" s="161"/>
      <c r="L11" s="168"/>
      <c r="M11" s="245">
        <f>SUM(F11:L11)</f>
        <v>45388.700000000004</v>
      </c>
      <c r="N11" s="163"/>
      <c r="O11" s="245">
        <f aca="true" t="shared" si="0" ref="O11:O16">SUM(N11:N11)</f>
        <v>0</v>
      </c>
    </row>
    <row r="12" spans="1:15" s="42" customFormat="1" ht="33" customHeight="1">
      <c r="A12" s="156"/>
      <c r="B12" s="157"/>
      <c r="C12" s="158"/>
      <c r="D12" s="160">
        <v>12100000000</v>
      </c>
      <c r="E12" s="253" t="s">
        <v>209</v>
      </c>
      <c r="F12" s="285"/>
      <c r="G12" s="164">
        <v>656.7</v>
      </c>
      <c r="H12" s="164"/>
      <c r="I12" s="164"/>
      <c r="J12" s="164"/>
      <c r="K12" s="164"/>
      <c r="L12" s="164"/>
      <c r="M12" s="245">
        <f>SUM(G12:L12)</f>
        <v>656.7</v>
      </c>
      <c r="N12" s="271">
        <v>4005.851</v>
      </c>
      <c r="O12" s="245">
        <f t="shared" si="0"/>
        <v>4005.851</v>
      </c>
    </row>
    <row r="13" spans="1:15" s="42" customFormat="1" ht="27" customHeight="1" hidden="1">
      <c r="A13" s="156"/>
      <c r="B13" s="157"/>
      <c r="C13" s="158"/>
      <c r="D13" s="160">
        <v>12318200000</v>
      </c>
      <c r="E13" s="253" t="s">
        <v>289</v>
      </c>
      <c r="F13" s="285"/>
      <c r="G13" s="164"/>
      <c r="H13" s="164"/>
      <c r="I13" s="164"/>
      <c r="J13" s="164"/>
      <c r="K13" s="164"/>
      <c r="L13" s="164"/>
      <c r="M13" s="245">
        <f>SUM(G13:L13)</f>
        <v>0</v>
      </c>
      <c r="N13" s="271"/>
      <c r="O13" s="245">
        <f t="shared" si="0"/>
        <v>0</v>
      </c>
    </row>
    <row r="14" spans="1:15" ht="31.5">
      <c r="A14" s="165" t="s">
        <v>165</v>
      </c>
      <c r="B14" s="166" t="s">
        <v>160</v>
      </c>
      <c r="C14" s="167">
        <v>0</v>
      </c>
      <c r="D14" s="242" t="s">
        <v>166</v>
      </c>
      <c r="E14" s="254" t="s">
        <v>210</v>
      </c>
      <c r="F14" s="169"/>
      <c r="G14" s="168">
        <f>809.5-809.5</f>
        <v>0</v>
      </c>
      <c r="H14" s="168"/>
      <c r="I14" s="168">
        <v>1006.264</v>
      </c>
      <c r="J14" s="168">
        <v>2455.116</v>
      </c>
      <c r="K14" s="168">
        <v>470.748</v>
      </c>
      <c r="L14" s="168">
        <v>215.605</v>
      </c>
      <c r="M14" s="245">
        <f>SUM(G14:L14)</f>
        <v>4147.733</v>
      </c>
      <c r="N14" s="186"/>
      <c r="O14" s="245">
        <f t="shared" si="0"/>
        <v>0</v>
      </c>
    </row>
    <row r="15" spans="1:15" ht="31.5" hidden="1">
      <c r="A15" s="165"/>
      <c r="B15" s="166"/>
      <c r="C15" s="167"/>
      <c r="D15" s="242" t="s">
        <v>328</v>
      </c>
      <c r="E15" s="254" t="s">
        <v>329</v>
      </c>
      <c r="F15" s="169"/>
      <c r="G15" s="168"/>
      <c r="H15" s="168"/>
      <c r="I15" s="168"/>
      <c r="J15" s="168"/>
      <c r="K15" s="168"/>
      <c r="L15" s="168"/>
      <c r="M15" s="245">
        <f>SUM(G15:L15)</f>
        <v>0</v>
      </c>
      <c r="N15" s="186"/>
      <c r="O15" s="245">
        <f t="shared" si="0"/>
        <v>0</v>
      </c>
    </row>
    <row r="16" spans="1:15" ht="30.75" customHeight="1">
      <c r="A16" s="165">
        <v>13</v>
      </c>
      <c r="B16" s="170" t="s">
        <v>160</v>
      </c>
      <c r="C16" s="167">
        <v>0</v>
      </c>
      <c r="D16" s="161"/>
      <c r="E16" s="171" t="s">
        <v>167</v>
      </c>
      <c r="F16" s="172">
        <f aca="true" t="shared" si="1" ref="F16:L16">SUM(F11:F14)</f>
        <v>1823.3</v>
      </c>
      <c r="G16" s="172">
        <f t="shared" si="1"/>
        <v>656.7</v>
      </c>
      <c r="H16" s="172">
        <f t="shared" si="1"/>
        <v>43565.4</v>
      </c>
      <c r="I16" s="172">
        <f t="shared" si="1"/>
        <v>1006.264</v>
      </c>
      <c r="J16" s="172">
        <f t="shared" si="1"/>
        <v>2455.116</v>
      </c>
      <c r="K16" s="172">
        <f t="shared" si="1"/>
        <v>470.748</v>
      </c>
      <c r="L16" s="172">
        <f t="shared" si="1"/>
        <v>215.605</v>
      </c>
      <c r="M16" s="245">
        <f>SUM(F16:L16)</f>
        <v>50193.13300000001</v>
      </c>
      <c r="N16" s="187">
        <f>SUM(N11:N14)</f>
        <v>4005.851</v>
      </c>
      <c r="O16" s="245">
        <f t="shared" si="0"/>
        <v>4005.851</v>
      </c>
    </row>
    <row r="17" spans="1:15" ht="30.75" customHeight="1">
      <c r="A17" s="165"/>
      <c r="B17" s="170"/>
      <c r="C17" s="167"/>
      <c r="D17" s="243"/>
      <c r="E17" s="173"/>
      <c r="F17" s="173"/>
      <c r="G17" s="174"/>
      <c r="H17" s="174"/>
      <c r="I17" s="174"/>
      <c r="J17" s="175"/>
      <c r="K17" s="175"/>
      <c r="L17" s="175"/>
      <c r="M17" s="246"/>
      <c r="N17" s="174"/>
      <c r="O17" s="247"/>
    </row>
    <row r="18" spans="1:15" ht="15.75" customHeight="1">
      <c r="A18" s="165"/>
      <c r="B18" s="170"/>
      <c r="C18" s="167"/>
      <c r="D18" s="243"/>
      <c r="E18" s="173"/>
      <c r="F18" s="291" t="s">
        <v>286</v>
      </c>
      <c r="G18" s="4"/>
      <c r="H18" s="295" t="s">
        <v>287</v>
      </c>
      <c r="I18" s="295"/>
      <c r="J18" s="295"/>
      <c r="K18" s="295"/>
      <c r="L18" s="295"/>
      <c r="M18" s="295"/>
      <c r="N18" s="295"/>
      <c r="O18" s="282"/>
    </row>
    <row r="19" spans="1:16" ht="15.75">
      <c r="A19" s="176"/>
      <c r="B19" s="177"/>
      <c r="C19" s="177"/>
      <c r="D19" s="244"/>
      <c r="E19" s="42"/>
      <c r="F19" s="42"/>
      <c r="M19" s="283"/>
      <c r="N19" s="281"/>
      <c r="O19" s="270"/>
      <c r="P19" s="270"/>
    </row>
    <row r="20" spans="1:14" ht="20.25" customHeight="1">
      <c r="A20" s="178"/>
      <c r="B20" s="179"/>
      <c r="C20" s="17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0" s="182" customFormat="1" ht="15.75" hidden="1">
      <c r="A21" s="180"/>
      <c r="B21" s="181"/>
      <c r="C21" s="18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153"/>
      <c r="P21" s="153"/>
      <c r="Q21" s="153"/>
      <c r="R21" s="153"/>
      <c r="S21" s="153"/>
      <c r="T21" s="153"/>
    </row>
    <row r="22" spans="1:20" s="182" customFormat="1" ht="12.75" hidden="1">
      <c r="A22" s="180"/>
      <c r="B22" s="181"/>
      <c r="C22" s="18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1:20" s="182" customFormat="1" ht="12.75">
      <c r="A23" s="180"/>
      <c r="B23" s="181"/>
      <c r="C23" s="181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1:20" s="182" customFormat="1" ht="12.75">
      <c r="A24" s="180"/>
      <c r="B24" s="181"/>
      <c r="C24" s="181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1:3" ht="12.75">
      <c r="A25" s="178"/>
      <c r="B25" s="179"/>
      <c r="C25" s="179"/>
    </row>
    <row r="26" spans="1:3" ht="12.75">
      <c r="A26" s="178"/>
      <c r="B26" s="179"/>
      <c r="C26" s="179"/>
    </row>
    <row r="27" spans="1:3" ht="12.75">
      <c r="A27" s="178"/>
      <c r="B27" s="179"/>
      <c r="C27" s="179"/>
    </row>
    <row r="28" spans="1:3" ht="12.75">
      <c r="A28" s="178"/>
      <c r="B28" s="179"/>
      <c r="C28" s="179"/>
    </row>
    <row r="29" spans="1:3" ht="12.75">
      <c r="A29" s="178"/>
      <c r="B29" s="179"/>
      <c r="C29" s="179"/>
    </row>
    <row r="30" spans="1:3" ht="12.75">
      <c r="A30" s="178"/>
      <c r="B30" s="179"/>
      <c r="C30" s="179"/>
    </row>
    <row r="31" spans="1:3" ht="12.75">
      <c r="A31" s="178"/>
      <c r="B31" s="179"/>
      <c r="C31" s="179"/>
    </row>
    <row r="32" spans="1:3" ht="12.75">
      <c r="A32" s="178"/>
      <c r="B32" s="179"/>
      <c r="C32" s="179"/>
    </row>
    <row r="33" spans="1:3" ht="12.75">
      <c r="A33" s="178"/>
      <c r="B33" s="179"/>
      <c r="C33" s="179"/>
    </row>
    <row r="34" spans="1:3" ht="12.75">
      <c r="A34" s="178"/>
      <c r="B34" s="179"/>
      <c r="C34" s="179"/>
    </row>
    <row r="35" spans="1:3" ht="12.75">
      <c r="A35" s="178"/>
      <c r="B35" s="179"/>
      <c r="C35" s="179"/>
    </row>
    <row r="36" spans="1:3" ht="12.75">
      <c r="A36" s="178"/>
      <c r="B36" s="179"/>
      <c r="C36" s="179"/>
    </row>
    <row r="37" spans="1:3" ht="12.75">
      <c r="A37" s="178"/>
      <c r="B37" s="179"/>
      <c r="C37" s="179"/>
    </row>
    <row r="38" spans="1:3" ht="12.75">
      <c r="A38" s="178"/>
      <c r="B38" s="179"/>
      <c r="C38" s="179"/>
    </row>
    <row r="39" spans="1:3" ht="12.75">
      <c r="A39" s="178"/>
      <c r="B39" s="179"/>
      <c r="C39" s="179"/>
    </row>
    <row r="40" spans="1:3" ht="12.75">
      <c r="A40" s="178"/>
      <c r="B40" s="179"/>
      <c r="C40" s="179"/>
    </row>
    <row r="41" spans="1:3" ht="12.75">
      <c r="A41" s="178"/>
      <c r="B41" s="179"/>
      <c r="C41" s="179"/>
    </row>
    <row r="42" spans="1:3" ht="12.75">
      <c r="A42" s="178"/>
      <c r="B42" s="179"/>
      <c r="C42" s="179"/>
    </row>
    <row r="43" spans="1:3" ht="12.75">
      <c r="A43" s="178"/>
      <c r="B43" s="179"/>
      <c r="C43" s="179"/>
    </row>
    <row r="44" spans="1:3" ht="12.75">
      <c r="A44" s="178"/>
      <c r="B44" s="179"/>
      <c r="C44" s="179"/>
    </row>
    <row r="45" spans="1:3" ht="12.75">
      <c r="A45" s="178"/>
      <c r="B45" s="179"/>
      <c r="C45" s="179"/>
    </row>
    <row r="46" spans="1:3" ht="12.75">
      <c r="A46" s="178"/>
      <c r="B46" s="179"/>
      <c r="C46" s="179"/>
    </row>
    <row r="47" spans="1:3" ht="12.75">
      <c r="A47" s="178"/>
      <c r="B47" s="179"/>
      <c r="C47" s="179"/>
    </row>
    <row r="48" ht="44.25" customHeight="1">
      <c r="A48" s="178"/>
    </row>
    <row r="49" ht="12.75">
      <c r="A49" s="178"/>
    </row>
    <row r="50" ht="12.75">
      <c r="A50" s="178"/>
    </row>
    <row r="51" ht="16.5" thickBot="1">
      <c r="C51" s="183"/>
    </row>
    <row r="61" ht="45.75" customHeight="1"/>
  </sheetData>
  <sheetProtection/>
  <mergeCells count="12">
    <mergeCell ref="D7:D10"/>
    <mergeCell ref="E7:E10"/>
    <mergeCell ref="O8:O10"/>
    <mergeCell ref="M8:M10"/>
    <mergeCell ref="G8:G9"/>
    <mergeCell ref="D4:O4"/>
    <mergeCell ref="F8:F9"/>
    <mergeCell ref="H8:L8"/>
    <mergeCell ref="H18:N18"/>
    <mergeCell ref="M1:O1"/>
    <mergeCell ref="N7:O7"/>
    <mergeCell ref="F7:M7"/>
  </mergeCells>
  <printOptions horizontalCentered="1"/>
  <pageMargins left="0.31496062992125984" right="0.31496062992125984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0" zoomScaleNormal="70" zoomScalePageLayoutView="0" workbookViewId="0" topLeftCell="A1">
      <selection activeCell="M35" sqref="M35"/>
    </sheetView>
  </sheetViews>
  <sheetFormatPr defaultColWidth="10.66015625" defaultRowHeight="12.75"/>
  <cols>
    <col min="1" max="1" width="14.33203125" style="89" customWidth="1"/>
    <col min="2" max="6" width="10.66015625" style="89" customWidth="1"/>
    <col min="7" max="7" width="16.5" style="89" customWidth="1"/>
    <col min="8" max="8" width="10.66015625" style="89" customWidth="1"/>
    <col min="9" max="9" width="12.83203125" style="89" customWidth="1"/>
    <col min="10" max="10" width="10.66015625" style="89" customWidth="1"/>
    <col min="11" max="11" width="13.66015625" style="89" customWidth="1"/>
    <col min="12" max="16384" width="10.66015625" style="89" customWidth="1"/>
  </cols>
  <sheetData>
    <row r="1" spans="9:11" ht="105.75" customHeight="1">
      <c r="I1" s="321" t="s">
        <v>224</v>
      </c>
      <c r="J1" s="321"/>
      <c r="K1" s="321"/>
    </row>
    <row r="2" ht="12.75">
      <c r="A2" s="90"/>
    </row>
    <row r="3" spans="1:11" ht="18.75">
      <c r="A3" s="347" t="s">
        <v>334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4" spans="1:11" ht="15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>
      <c r="A5" s="224">
        <v>12523000000</v>
      </c>
      <c r="B5" s="248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>
      <c r="A6" s="223" t="s">
        <v>109</v>
      </c>
      <c r="B6" s="223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5.75">
      <c r="A7" s="91" t="s">
        <v>90</v>
      </c>
      <c r="B7" s="344" t="s">
        <v>91</v>
      </c>
      <c r="C7" s="345"/>
      <c r="D7" s="345"/>
      <c r="E7" s="345"/>
      <c r="F7" s="345"/>
      <c r="G7" s="345"/>
      <c r="H7" s="345"/>
      <c r="I7" s="345"/>
      <c r="J7" s="345"/>
      <c r="K7" s="346"/>
    </row>
    <row r="8" spans="1:11" ht="15.75">
      <c r="A8" s="264">
        <v>1</v>
      </c>
      <c r="B8" s="340" t="s">
        <v>237</v>
      </c>
      <c r="C8" s="341"/>
      <c r="D8" s="341"/>
      <c r="E8" s="341"/>
      <c r="F8" s="341"/>
      <c r="G8" s="341"/>
      <c r="H8" s="341"/>
      <c r="I8" s="341"/>
      <c r="J8" s="341"/>
      <c r="K8" s="342"/>
    </row>
    <row r="9" spans="1:11" ht="15.75">
      <c r="A9" s="264">
        <v>2</v>
      </c>
      <c r="B9" s="340" t="s">
        <v>92</v>
      </c>
      <c r="C9" s="341"/>
      <c r="D9" s="341"/>
      <c r="E9" s="341"/>
      <c r="F9" s="341"/>
      <c r="G9" s="341"/>
      <c r="H9" s="341"/>
      <c r="I9" s="341"/>
      <c r="J9" s="341"/>
      <c r="K9" s="342"/>
    </row>
    <row r="10" spans="1:11" ht="15.75">
      <c r="A10" s="264">
        <v>3</v>
      </c>
      <c r="B10" s="340" t="s">
        <v>238</v>
      </c>
      <c r="C10" s="341"/>
      <c r="D10" s="341"/>
      <c r="E10" s="341"/>
      <c r="F10" s="341"/>
      <c r="G10" s="341"/>
      <c r="H10" s="341"/>
      <c r="I10" s="341"/>
      <c r="J10" s="341"/>
      <c r="K10" s="342"/>
    </row>
    <row r="11" spans="1:11" ht="15.75">
      <c r="A11" s="264">
        <v>4</v>
      </c>
      <c r="B11" s="340" t="s">
        <v>93</v>
      </c>
      <c r="C11" s="341"/>
      <c r="D11" s="341"/>
      <c r="E11" s="341"/>
      <c r="F11" s="341"/>
      <c r="G11" s="341"/>
      <c r="H11" s="341"/>
      <c r="I11" s="341"/>
      <c r="J11" s="341"/>
      <c r="K11" s="342"/>
    </row>
    <row r="12" spans="1:11" ht="24.75" customHeight="1">
      <c r="A12" s="264">
        <v>5</v>
      </c>
      <c r="B12" s="340" t="s">
        <v>239</v>
      </c>
      <c r="C12" s="341"/>
      <c r="D12" s="341"/>
      <c r="E12" s="341"/>
      <c r="F12" s="341"/>
      <c r="G12" s="341"/>
      <c r="H12" s="341"/>
      <c r="I12" s="341"/>
      <c r="J12" s="341"/>
      <c r="K12" s="342"/>
    </row>
    <row r="13" spans="1:11" ht="15.75">
      <c r="A13" s="264">
        <v>6</v>
      </c>
      <c r="B13" s="340" t="s">
        <v>240</v>
      </c>
      <c r="C13" s="341"/>
      <c r="D13" s="341"/>
      <c r="E13" s="341"/>
      <c r="F13" s="341"/>
      <c r="G13" s="341"/>
      <c r="H13" s="341"/>
      <c r="I13" s="341"/>
      <c r="J13" s="341"/>
      <c r="K13" s="342"/>
    </row>
    <row r="14" spans="1:11" ht="15.75">
      <c r="A14" s="264">
        <v>7</v>
      </c>
      <c r="B14" s="340" t="s">
        <v>241</v>
      </c>
      <c r="C14" s="341"/>
      <c r="D14" s="341"/>
      <c r="E14" s="341"/>
      <c r="F14" s="341"/>
      <c r="G14" s="341"/>
      <c r="H14" s="341"/>
      <c r="I14" s="341"/>
      <c r="J14" s="341"/>
      <c r="K14" s="342"/>
    </row>
    <row r="15" spans="1:11" ht="15.75">
      <c r="A15" s="264">
        <v>8</v>
      </c>
      <c r="B15" s="340" t="s">
        <v>242</v>
      </c>
      <c r="C15" s="341"/>
      <c r="D15" s="341"/>
      <c r="E15" s="341"/>
      <c r="F15" s="341"/>
      <c r="G15" s="341"/>
      <c r="H15" s="341"/>
      <c r="I15" s="341"/>
      <c r="J15" s="341"/>
      <c r="K15" s="342"/>
    </row>
    <row r="16" spans="1:11" ht="15.75">
      <c r="A16" s="264">
        <v>9</v>
      </c>
      <c r="B16" s="340" t="s">
        <v>243</v>
      </c>
      <c r="C16" s="341"/>
      <c r="D16" s="341"/>
      <c r="E16" s="341"/>
      <c r="F16" s="341"/>
      <c r="G16" s="341"/>
      <c r="H16" s="341"/>
      <c r="I16" s="341"/>
      <c r="J16" s="341"/>
      <c r="K16" s="342"/>
    </row>
    <row r="17" spans="1:11" ht="15.75">
      <c r="A17" s="264">
        <v>10</v>
      </c>
      <c r="B17" s="340" t="s">
        <v>244</v>
      </c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 ht="15.75">
      <c r="A18" s="264">
        <v>11</v>
      </c>
      <c r="B18" s="340" t="s">
        <v>245</v>
      </c>
      <c r="C18" s="341"/>
      <c r="D18" s="341"/>
      <c r="E18" s="341"/>
      <c r="F18" s="341"/>
      <c r="G18" s="341"/>
      <c r="H18" s="341"/>
      <c r="I18" s="341"/>
      <c r="J18" s="341"/>
      <c r="K18" s="342"/>
    </row>
    <row r="19" spans="1:11" ht="15.75">
      <c r="A19" s="264">
        <v>12</v>
      </c>
      <c r="B19" s="340" t="s">
        <v>246</v>
      </c>
      <c r="C19" s="341"/>
      <c r="D19" s="341"/>
      <c r="E19" s="341"/>
      <c r="F19" s="341"/>
      <c r="G19" s="341"/>
      <c r="H19" s="341"/>
      <c r="I19" s="341"/>
      <c r="J19" s="341"/>
      <c r="K19" s="342"/>
    </row>
    <row r="20" spans="1:11" ht="15.75">
      <c r="A20" s="264">
        <v>13</v>
      </c>
      <c r="B20" s="340" t="s">
        <v>247</v>
      </c>
      <c r="C20" s="341"/>
      <c r="D20" s="341"/>
      <c r="E20" s="341"/>
      <c r="F20" s="341"/>
      <c r="G20" s="341"/>
      <c r="H20" s="341"/>
      <c r="I20" s="341"/>
      <c r="J20" s="341"/>
      <c r="K20" s="342"/>
    </row>
    <row r="21" spans="1:11" ht="15.75">
      <c r="A21" s="264">
        <v>14</v>
      </c>
      <c r="B21" s="340" t="s">
        <v>248</v>
      </c>
      <c r="C21" s="341"/>
      <c r="D21" s="341"/>
      <c r="E21" s="341"/>
      <c r="F21" s="341"/>
      <c r="G21" s="341"/>
      <c r="H21" s="341"/>
      <c r="I21" s="341"/>
      <c r="J21" s="341"/>
      <c r="K21" s="342"/>
    </row>
    <row r="22" spans="1:11" ht="15.75">
      <c r="A22" s="264">
        <v>15</v>
      </c>
      <c r="B22" s="340" t="s">
        <v>249</v>
      </c>
      <c r="C22" s="341"/>
      <c r="D22" s="341"/>
      <c r="E22" s="341"/>
      <c r="F22" s="341"/>
      <c r="G22" s="341"/>
      <c r="H22" s="341"/>
      <c r="I22" s="341"/>
      <c r="J22" s="341"/>
      <c r="K22" s="342"/>
    </row>
    <row r="23" spans="1:11" ht="15.75">
      <c r="A23" s="264">
        <v>16</v>
      </c>
      <c r="B23" s="340" t="s">
        <v>250</v>
      </c>
      <c r="C23" s="341"/>
      <c r="D23" s="341"/>
      <c r="E23" s="341"/>
      <c r="F23" s="341"/>
      <c r="G23" s="341"/>
      <c r="H23" s="341"/>
      <c r="I23" s="341"/>
      <c r="J23" s="341"/>
      <c r="K23" s="342"/>
    </row>
    <row r="24" spans="1:11" ht="15.75">
      <c r="A24" s="264">
        <v>17</v>
      </c>
      <c r="B24" s="340" t="s">
        <v>251</v>
      </c>
      <c r="C24" s="341"/>
      <c r="D24" s="341"/>
      <c r="E24" s="341"/>
      <c r="F24" s="341"/>
      <c r="G24" s="341"/>
      <c r="H24" s="341"/>
      <c r="I24" s="341"/>
      <c r="J24" s="341"/>
      <c r="K24" s="342"/>
    </row>
    <row r="25" spans="1:11" ht="15.75">
      <c r="A25" s="264">
        <v>18</v>
      </c>
      <c r="B25" s="340" t="s">
        <v>252</v>
      </c>
      <c r="C25" s="341"/>
      <c r="D25" s="341"/>
      <c r="E25" s="341"/>
      <c r="F25" s="341"/>
      <c r="G25" s="341"/>
      <c r="H25" s="341"/>
      <c r="I25" s="341"/>
      <c r="J25" s="341"/>
      <c r="K25" s="342"/>
    </row>
    <row r="26" spans="1:11" ht="15.75">
      <c r="A26" s="264">
        <v>19</v>
      </c>
      <c r="B26" s="340" t="s">
        <v>253</v>
      </c>
      <c r="C26" s="341"/>
      <c r="D26" s="341"/>
      <c r="E26" s="341"/>
      <c r="F26" s="341"/>
      <c r="G26" s="341"/>
      <c r="H26" s="341"/>
      <c r="I26" s="341"/>
      <c r="J26" s="341"/>
      <c r="K26" s="342"/>
    </row>
    <row r="27" spans="1:11" ht="15.75">
      <c r="A27" s="264">
        <v>20</v>
      </c>
      <c r="B27" s="340" t="s">
        <v>254</v>
      </c>
      <c r="C27" s="341"/>
      <c r="D27" s="341"/>
      <c r="E27" s="341"/>
      <c r="F27" s="341"/>
      <c r="G27" s="341"/>
      <c r="H27" s="341"/>
      <c r="I27" s="341"/>
      <c r="J27" s="341"/>
      <c r="K27" s="342"/>
    </row>
    <row r="28" spans="1:11" ht="15.75">
      <c r="A28" s="264">
        <v>21</v>
      </c>
      <c r="B28" s="340" t="s">
        <v>255</v>
      </c>
      <c r="C28" s="341"/>
      <c r="D28" s="341"/>
      <c r="E28" s="341"/>
      <c r="F28" s="341"/>
      <c r="G28" s="341"/>
      <c r="H28" s="341"/>
      <c r="I28" s="341"/>
      <c r="J28" s="341"/>
      <c r="K28" s="342"/>
    </row>
    <row r="29" spans="1:11" ht="15.75">
      <c r="A29" s="264">
        <v>22</v>
      </c>
      <c r="B29" s="340" t="s">
        <v>256</v>
      </c>
      <c r="C29" s="341"/>
      <c r="D29" s="341"/>
      <c r="E29" s="341"/>
      <c r="F29" s="341"/>
      <c r="G29" s="341"/>
      <c r="H29" s="341"/>
      <c r="I29" s="341"/>
      <c r="J29" s="341"/>
      <c r="K29" s="342"/>
    </row>
    <row r="30" spans="1:11" ht="15.75">
      <c r="A30" s="264">
        <v>23</v>
      </c>
      <c r="B30" s="340" t="s">
        <v>257</v>
      </c>
      <c r="C30" s="341"/>
      <c r="D30" s="341"/>
      <c r="E30" s="341"/>
      <c r="F30" s="341"/>
      <c r="G30" s="341"/>
      <c r="H30" s="341"/>
      <c r="I30" s="341"/>
      <c r="J30" s="341"/>
      <c r="K30" s="342"/>
    </row>
    <row r="31" spans="1:11" ht="15.75">
      <c r="A31" s="264">
        <v>24</v>
      </c>
      <c r="B31" s="340" t="s">
        <v>258</v>
      </c>
      <c r="C31" s="341"/>
      <c r="D31" s="341"/>
      <c r="E31" s="341"/>
      <c r="F31" s="341"/>
      <c r="G31" s="341"/>
      <c r="H31" s="341"/>
      <c r="I31" s="341"/>
      <c r="J31" s="341"/>
      <c r="K31" s="342"/>
    </row>
    <row r="32" spans="1:11" ht="15.75">
      <c r="A32" s="264">
        <v>25</v>
      </c>
      <c r="B32" s="340" t="s">
        <v>259</v>
      </c>
      <c r="C32" s="341"/>
      <c r="D32" s="341"/>
      <c r="E32" s="341"/>
      <c r="F32" s="341"/>
      <c r="G32" s="341"/>
      <c r="H32" s="341"/>
      <c r="I32" s="341"/>
      <c r="J32" s="341"/>
      <c r="K32" s="342"/>
    </row>
    <row r="33" spans="1:11" ht="15.75">
      <c r="A33" s="264">
        <v>26</v>
      </c>
      <c r="B33" s="340" t="s">
        <v>260</v>
      </c>
      <c r="C33" s="341"/>
      <c r="D33" s="341"/>
      <c r="E33" s="341"/>
      <c r="F33" s="341"/>
      <c r="G33" s="341"/>
      <c r="H33" s="341"/>
      <c r="I33" s="341"/>
      <c r="J33" s="341"/>
      <c r="K33" s="342"/>
    </row>
    <row r="34" spans="1:11" ht="15.75">
      <c r="A34" s="264">
        <v>27</v>
      </c>
      <c r="B34" s="340" t="s">
        <v>261</v>
      </c>
      <c r="C34" s="341"/>
      <c r="D34" s="341"/>
      <c r="E34" s="341"/>
      <c r="F34" s="341"/>
      <c r="G34" s="341"/>
      <c r="H34" s="341"/>
      <c r="I34" s="341"/>
      <c r="J34" s="341"/>
      <c r="K34" s="342"/>
    </row>
    <row r="35" spans="1:11" ht="15.75">
      <c r="A35" s="264">
        <v>28</v>
      </c>
      <c r="B35" s="340" t="s">
        <v>262</v>
      </c>
      <c r="C35" s="341"/>
      <c r="D35" s="341"/>
      <c r="E35" s="341"/>
      <c r="F35" s="341"/>
      <c r="G35" s="341"/>
      <c r="H35" s="341"/>
      <c r="I35" s="341"/>
      <c r="J35" s="341"/>
      <c r="K35" s="342"/>
    </row>
    <row r="36" spans="1:11" ht="15.75">
      <c r="A36" s="264">
        <v>29</v>
      </c>
      <c r="B36" s="340" t="s">
        <v>263</v>
      </c>
      <c r="C36" s="341"/>
      <c r="D36" s="341"/>
      <c r="E36" s="341"/>
      <c r="F36" s="341"/>
      <c r="G36" s="341"/>
      <c r="H36" s="341"/>
      <c r="I36" s="341"/>
      <c r="J36" s="341"/>
      <c r="K36" s="342"/>
    </row>
    <row r="37" spans="1:11" ht="15.75">
      <c r="A37" s="264">
        <v>30</v>
      </c>
      <c r="B37" s="340" t="s">
        <v>264</v>
      </c>
      <c r="C37" s="341"/>
      <c r="D37" s="341"/>
      <c r="E37" s="341"/>
      <c r="F37" s="341"/>
      <c r="G37" s="341"/>
      <c r="H37" s="341"/>
      <c r="I37" s="341"/>
      <c r="J37" s="341"/>
      <c r="K37" s="342"/>
    </row>
    <row r="38" spans="1:11" ht="15.75">
      <c r="A38" s="264">
        <v>31</v>
      </c>
      <c r="B38" s="340" t="s">
        <v>265</v>
      </c>
      <c r="C38" s="341"/>
      <c r="D38" s="341"/>
      <c r="E38" s="341"/>
      <c r="F38" s="341"/>
      <c r="G38" s="341"/>
      <c r="H38" s="341"/>
      <c r="I38" s="341"/>
      <c r="J38" s="341"/>
      <c r="K38" s="342"/>
    </row>
    <row r="39" spans="1:11" ht="15.75">
      <c r="A39" s="264">
        <v>32</v>
      </c>
      <c r="B39" s="340" t="s">
        <v>266</v>
      </c>
      <c r="C39" s="341"/>
      <c r="D39" s="341"/>
      <c r="E39" s="341"/>
      <c r="F39" s="341"/>
      <c r="G39" s="341"/>
      <c r="H39" s="341"/>
      <c r="I39" s="341"/>
      <c r="J39" s="341"/>
      <c r="K39" s="342"/>
    </row>
    <row r="40" spans="1:11" ht="15.75">
      <c r="A40" s="264">
        <v>33</v>
      </c>
      <c r="B40" s="340" t="s">
        <v>267</v>
      </c>
      <c r="C40" s="341"/>
      <c r="D40" s="341"/>
      <c r="E40" s="341"/>
      <c r="F40" s="341"/>
      <c r="G40" s="341"/>
      <c r="H40" s="341"/>
      <c r="I40" s="341"/>
      <c r="J40" s="341"/>
      <c r="K40" s="342"/>
    </row>
    <row r="41" spans="1:11" ht="15.75">
      <c r="A41" s="264">
        <v>34</v>
      </c>
      <c r="B41" s="340" t="s">
        <v>268</v>
      </c>
      <c r="C41" s="341"/>
      <c r="D41" s="341"/>
      <c r="E41" s="341"/>
      <c r="F41" s="341"/>
      <c r="G41" s="341"/>
      <c r="H41" s="341"/>
      <c r="I41" s="341"/>
      <c r="J41" s="341"/>
      <c r="K41" s="342"/>
    </row>
    <row r="42" spans="1:11" ht="15.75">
      <c r="A42" s="264">
        <v>35</v>
      </c>
      <c r="B42" s="340" t="s">
        <v>269</v>
      </c>
      <c r="C42" s="341"/>
      <c r="D42" s="341"/>
      <c r="E42" s="341"/>
      <c r="F42" s="341"/>
      <c r="G42" s="341"/>
      <c r="H42" s="341"/>
      <c r="I42" s="341"/>
      <c r="J42" s="341"/>
      <c r="K42" s="342"/>
    </row>
    <row r="43" spans="1:11" ht="15.75">
      <c r="A43" s="264">
        <v>36</v>
      </c>
      <c r="B43" s="340" t="s">
        <v>270</v>
      </c>
      <c r="C43" s="341"/>
      <c r="D43" s="341"/>
      <c r="E43" s="341"/>
      <c r="F43" s="341"/>
      <c r="G43" s="341"/>
      <c r="H43" s="341"/>
      <c r="I43" s="341"/>
      <c r="J43" s="341"/>
      <c r="K43" s="342"/>
    </row>
    <row r="44" spans="1:11" ht="15.75">
      <c r="A44" s="264">
        <v>37</v>
      </c>
      <c r="B44" s="340" t="s">
        <v>271</v>
      </c>
      <c r="C44" s="341"/>
      <c r="D44" s="341"/>
      <c r="E44" s="341"/>
      <c r="F44" s="341"/>
      <c r="G44" s="341"/>
      <c r="H44" s="341"/>
      <c r="I44" s="341"/>
      <c r="J44" s="341"/>
      <c r="K44" s="342"/>
    </row>
    <row r="45" spans="1:11" ht="15.75">
      <c r="A45" s="264">
        <v>38</v>
      </c>
      <c r="B45" s="340" t="s">
        <v>272</v>
      </c>
      <c r="C45" s="341"/>
      <c r="D45" s="341"/>
      <c r="E45" s="341"/>
      <c r="F45" s="341"/>
      <c r="G45" s="341"/>
      <c r="H45" s="341"/>
      <c r="I45" s="341"/>
      <c r="J45" s="341"/>
      <c r="K45" s="342"/>
    </row>
    <row r="46" spans="1:11" ht="15.75">
      <c r="A46" s="264">
        <v>39</v>
      </c>
      <c r="B46" s="340" t="s">
        <v>273</v>
      </c>
      <c r="C46" s="341"/>
      <c r="D46" s="341"/>
      <c r="E46" s="341"/>
      <c r="F46" s="341"/>
      <c r="G46" s="341"/>
      <c r="H46" s="341"/>
      <c r="I46" s="341"/>
      <c r="J46" s="341"/>
      <c r="K46" s="342"/>
    </row>
    <row r="47" spans="1:11" ht="15.75">
      <c r="A47" s="264">
        <v>40</v>
      </c>
      <c r="B47" s="340" t="s">
        <v>274</v>
      </c>
      <c r="C47" s="341"/>
      <c r="D47" s="341"/>
      <c r="E47" s="341"/>
      <c r="F47" s="341"/>
      <c r="G47" s="341"/>
      <c r="H47" s="341"/>
      <c r="I47" s="341"/>
      <c r="J47" s="341"/>
      <c r="K47" s="342"/>
    </row>
    <row r="48" spans="1:11" ht="15.75">
      <c r="A48" s="264">
        <v>41</v>
      </c>
      <c r="B48" s="340" t="s">
        <v>275</v>
      </c>
      <c r="C48" s="341"/>
      <c r="D48" s="341"/>
      <c r="E48" s="341"/>
      <c r="F48" s="341"/>
      <c r="G48" s="341"/>
      <c r="H48" s="341"/>
      <c r="I48" s="341"/>
      <c r="J48" s="341"/>
      <c r="K48" s="342"/>
    </row>
    <row r="49" spans="1:11" ht="15.75">
      <c r="A49" s="264">
        <v>42</v>
      </c>
      <c r="B49" s="340" t="s">
        <v>276</v>
      </c>
      <c r="C49" s="341"/>
      <c r="D49" s="341"/>
      <c r="E49" s="341"/>
      <c r="F49" s="341"/>
      <c r="G49" s="341"/>
      <c r="H49" s="341"/>
      <c r="I49" s="341"/>
      <c r="J49" s="341"/>
      <c r="K49" s="342"/>
    </row>
    <row r="50" spans="1:11" ht="15.75">
      <c r="A50" s="264">
        <v>43</v>
      </c>
      <c r="B50" s="340" t="s">
        <v>277</v>
      </c>
      <c r="C50" s="341"/>
      <c r="D50" s="341"/>
      <c r="E50" s="341"/>
      <c r="F50" s="341"/>
      <c r="G50" s="341"/>
      <c r="H50" s="341"/>
      <c r="I50" s="341"/>
      <c r="J50" s="341"/>
      <c r="K50" s="342"/>
    </row>
    <row r="51" spans="1:11" ht="15.75">
      <c r="A51" s="264">
        <v>44</v>
      </c>
      <c r="B51" s="340" t="s">
        <v>278</v>
      </c>
      <c r="C51" s="341"/>
      <c r="D51" s="341"/>
      <c r="E51" s="341"/>
      <c r="F51" s="341"/>
      <c r="G51" s="341"/>
      <c r="H51" s="341"/>
      <c r="I51" s="341"/>
      <c r="J51" s="341"/>
      <c r="K51" s="342"/>
    </row>
    <row r="52" spans="1:11" ht="15.75">
      <c r="A52" s="264">
        <v>45</v>
      </c>
      <c r="B52" s="340" t="s">
        <v>279</v>
      </c>
      <c r="C52" s="341"/>
      <c r="D52" s="341"/>
      <c r="E52" s="341"/>
      <c r="F52" s="341"/>
      <c r="G52" s="341"/>
      <c r="H52" s="341"/>
      <c r="I52" s="341"/>
      <c r="J52" s="341"/>
      <c r="K52" s="342"/>
    </row>
    <row r="53" ht="15.75" customHeight="1">
      <c r="B53" s="216"/>
    </row>
    <row r="54" spans="1:11" ht="15.75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3"/>
    </row>
    <row r="55" spans="1:11" ht="15.75">
      <c r="A55" s="205" t="s">
        <v>286</v>
      </c>
      <c r="B55" s="268"/>
      <c r="C55" s="269"/>
      <c r="D55" s="269"/>
      <c r="E55" s="269"/>
      <c r="F55" s="210"/>
      <c r="G55" s="211"/>
      <c r="H55" s="211"/>
      <c r="J55" s="269" t="s">
        <v>287</v>
      </c>
      <c r="K55" s="251"/>
    </row>
  </sheetData>
  <sheetProtection/>
  <mergeCells count="49">
    <mergeCell ref="B50:K50"/>
    <mergeCell ref="B51:K51"/>
    <mergeCell ref="B52:K52"/>
    <mergeCell ref="B23:K23"/>
    <mergeCell ref="B24:K24"/>
    <mergeCell ref="B25:K25"/>
    <mergeCell ref="B26:K26"/>
    <mergeCell ref="B27:K27"/>
    <mergeCell ref="B28:K28"/>
    <mergeCell ref="B49:K49"/>
    <mergeCell ref="B17:K17"/>
    <mergeCell ref="B18:K18"/>
    <mergeCell ref="B19:K19"/>
    <mergeCell ref="B20:K20"/>
    <mergeCell ref="B21:K21"/>
    <mergeCell ref="B22:K22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43:K43"/>
    <mergeCell ref="B44:K44"/>
    <mergeCell ref="B45:K45"/>
    <mergeCell ref="B29:K29"/>
    <mergeCell ref="B30:K30"/>
    <mergeCell ref="B31:K31"/>
    <mergeCell ref="B32:K32"/>
    <mergeCell ref="B48:K48"/>
    <mergeCell ref="B37:K37"/>
    <mergeCell ref="B38:K38"/>
    <mergeCell ref="B39:K39"/>
    <mergeCell ref="B40:K40"/>
    <mergeCell ref="B41:K41"/>
    <mergeCell ref="B42:K42"/>
    <mergeCell ref="B33:K33"/>
    <mergeCell ref="B34:K34"/>
    <mergeCell ref="B35:K35"/>
    <mergeCell ref="B36:K36"/>
    <mergeCell ref="A54:K54"/>
    <mergeCell ref="I1:K1"/>
    <mergeCell ref="B7:K7"/>
    <mergeCell ref="A3:K3"/>
    <mergeCell ref="B46:K46"/>
    <mergeCell ref="B47:K47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2021-12-02T13:58:17Z</cp:lastPrinted>
  <dcterms:created xsi:type="dcterms:W3CDTF">2014-01-17T10:52:16Z</dcterms:created>
  <dcterms:modified xsi:type="dcterms:W3CDTF">2021-12-03T11:15:23Z</dcterms:modified>
  <cp:category/>
  <cp:version/>
  <cp:contentType/>
  <cp:contentStatus/>
</cp:coreProperties>
</file>