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7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  <sheet name="пояснення " sheetId="20" r:id="rId8"/>
  </sheets>
  <definedNames>
    <definedName name="_xlnm.Print_Titles" localSheetId="4">видатки!$8:$13</definedName>
    <definedName name="_xlnm.Print_Area" localSheetId="7">'пояснення '!$A$1:$P$44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H41" i="15" l="1"/>
  <c r="H40" i="15"/>
  <c r="H39" i="15"/>
  <c r="H42" i="15"/>
  <c r="H34" i="15"/>
  <c r="H33" i="15"/>
  <c r="H32" i="15"/>
  <c r="H36" i="15"/>
  <c r="H37" i="15"/>
  <c r="H38" i="15"/>
  <c r="E50" i="14" l="1"/>
  <c r="D28" i="20" l="1"/>
  <c r="D29" i="20"/>
  <c r="D30" i="20"/>
  <c r="D31" i="20"/>
  <c r="N27" i="20"/>
  <c r="D27" i="20" s="1"/>
  <c r="D24" i="20" l="1"/>
  <c r="D23" i="20" s="1"/>
  <c r="N23" i="20"/>
  <c r="N25" i="20"/>
  <c r="D22" i="20"/>
  <c r="D21" i="20" s="1"/>
  <c r="N21" i="20"/>
  <c r="N20" i="20" l="1"/>
  <c r="N14" i="20"/>
  <c r="N18" i="20"/>
  <c r="D17" i="20"/>
  <c r="D16" i="20"/>
  <c r="D13" i="20" l="1"/>
  <c r="N12" i="20"/>
  <c r="D12" i="20" s="1"/>
  <c r="D11" i="20"/>
  <c r="N10" i="20"/>
  <c r="D10" i="20"/>
  <c r="D15" i="20"/>
  <c r="D14" i="20"/>
  <c r="D19" i="20"/>
  <c r="D18" i="20"/>
  <c r="D9" i="20"/>
  <c r="D8" i="20" s="1"/>
  <c r="N8" i="20"/>
  <c r="N7" i="20" s="1"/>
  <c r="N6" i="20" l="1"/>
  <c r="D7" i="20"/>
  <c r="O16" i="14"/>
  <c r="J20" i="20"/>
  <c r="K20" i="20"/>
  <c r="O20" i="20"/>
  <c r="P20" i="20"/>
  <c r="L20" i="20"/>
  <c r="E20" i="20" l="1"/>
  <c r="G20" i="20"/>
  <c r="H20" i="20"/>
  <c r="M20" i="20"/>
  <c r="D26" i="20"/>
  <c r="D25" i="20" s="1"/>
  <c r="H31" i="15" l="1"/>
  <c r="H30" i="15"/>
  <c r="H29" i="15"/>
  <c r="H28" i="15"/>
  <c r="H27" i="15"/>
  <c r="H26" i="15"/>
  <c r="F29" i="16" l="1"/>
  <c r="F22" i="16" l="1"/>
  <c r="I20" i="20" l="1"/>
  <c r="F20" i="20" l="1"/>
  <c r="D20" i="20"/>
  <c r="D6" i="20"/>
  <c r="D5" i="20"/>
  <c r="K49" i="14" l="1"/>
  <c r="L49" i="14"/>
  <c r="M49" i="14"/>
  <c r="N49" i="14"/>
  <c r="P53" i="14"/>
  <c r="J53" i="14"/>
  <c r="O53" i="14" s="1"/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G24" i="21" l="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O52" i="14"/>
  <c r="J52" i="14"/>
  <c r="P52" i="14" l="1"/>
  <c r="O54" i="14"/>
  <c r="O51" i="14"/>
  <c r="O49" i="14" s="1"/>
  <c r="O45" i="14"/>
  <c r="Q32" i="20" l="1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4" i="14" l="1"/>
  <c r="P54" i="14" l="1"/>
  <c r="J51" i="14"/>
  <c r="E78" i="14"/>
  <c r="E76" i="14" s="1"/>
  <c r="G76" i="14"/>
  <c r="H76" i="14"/>
  <c r="I76" i="14"/>
  <c r="K76" i="14"/>
  <c r="L76" i="14"/>
  <c r="M76" i="14"/>
  <c r="N76" i="14"/>
  <c r="F76" i="14"/>
  <c r="F49" i="14"/>
  <c r="E51" i="14"/>
  <c r="P78" i="14" l="1"/>
  <c r="P51" i="14"/>
  <c r="H39" i="14" l="1"/>
  <c r="E74" i="17" l="1"/>
  <c r="C78" i="17" l="1"/>
  <c r="E77" i="17"/>
  <c r="C77" i="17" s="1"/>
  <c r="F76" i="17"/>
  <c r="C76" i="17"/>
  <c r="C75" i="17"/>
  <c r="F74" i="17"/>
  <c r="D74" i="17"/>
  <c r="C74" i="17" s="1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D33" i="17"/>
  <c r="D32" i="17" s="1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D48" i="17" l="1"/>
  <c r="C48" i="17" s="1"/>
  <c r="D73" i="17"/>
  <c r="E32" i="17"/>
  <c r="C40" i="17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F26" i="16"/>
  <c r="D27" i="16"/>
  <c r="E27" i="16"/>
  <c r="F27" i="16"/>
  <c r="C28" i="16"/>
  <c r="C29" i="16"/>
  <c r="C26" i="16" l="1"/>
  <c r="E79" i="17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43" i="15"/>
  <c r="G43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55" i="14"/>
  <c r="J57" i="14"/>
  <c r="P57" i="14" s="1"/>
  <c r="J58" i="14"/>
  <c r="P58" i="14" s="1"/>
  <c r="J60" i="14"/>
  <c r="J61" i="14"/>
  <c r="P61" i="14" s="1"/>
  <c r="J62" i="14"/>
  <c r="J63" i="14"/>
  <c r="J64" i="14"/>
  <c r="J66" i="14"/>
  <c r="P66" i="14" s="1"/>
  <c r="J67" i="14"/>
  <c r="J68" i="14"/>
  <c r="J69" i="14"/>
  <c r="J71" i="14"/>
  <c r="J73" i="14"/>
  <c r="J74" i="14"/>
  <c r="J75" i="14"/>
  <c r="J77" i="14"/>
  <c r="J79" i="14"/>
  <c r="J80" i="14"/>
  <c r="J81" i="14"/>
  <c r="J82" i="14"/>
  <c r="J83" i="14"/>
  <c r="J84" i="14"/>
  <c r="J85" i="14"/>
  <c r="O85" i="14"/>
  <c r="E85" i="14"/>
  <c r="P85" i="14" s="1"/>
  <c r="O84" i="14"/>
  <c r="E84" i="14"/>
  <c r="O83" i="14"/>
  <c r="E83" i="14"/>
  <c r="P83" i="14" s="1"/>
  <c r="O82" i="14"/>
  <c r="E82" i="14"/>
  <c r="O81" i="14"/>
  <c r="E81" i="14"/>
  <c r="P81" i="14" s="1"/>
  <c r="O80" i="14"/>
  <c r="E80" i="14"/>
  <c r="P79" i="14"/>
  <c r="O79" i="14"/>
  <c r="O77" i="14"/>
  <c r="O75" i="14"/>
  <c r="E75" i="14"/>
  <c r="O74" i="14"/>
  <c r="E74" i="14"/>
  <c r="O73" i="14"/>
  <c r="N72" i="14"/>
  <c r="M72" i="14"/>
  <c r="L72" i="14"/>
  <c r="J72" i="14" s="1"/>
  <c r="K72" i="14"/>
  <c r="O72" i="14" s="1"/>
  <c r="I72" i="14"/>
  <c r="G72" i="14"/>
  <c r="E72" i="14"/>
  <c r="O71" i="14"/>
  <c r="E71" i="14"/>
  <c r="N70" i="14"/>
  <c r="M70" i="14"/>
  <c r="L70" i="14"/>
  <c r="K70" i="14"/>
  <c r="O70" i="14" s="1"/>
  <c r="I70" i="14"/>
  <c r="G70" i="14"/>
  <c r="E70" i="14"/>
  <c r="O69" i="14"/>
  <c r="O68" i="14"/>
  <c r="O67" i="14"/>
  <c r="E67" i="14"/>
  <c r="O66" i="14"/>
  <c r="N65" i="14"/>
  <c r="M65" i="14"/>
  <c r="L65" i="14"/>
  <c r="K65" i="14"/>
  <c r="O65" i="14" s="1"/>
  <c r="E65" i="14"/>
  <c r="O64" i="14"/>
  <c r="E64" i="14"/>
  <c r="P64" i="14" s="1"/>
  <c r="O63" i="14"/>
  <c r="E63" i="14"/>
  <c r="O62" i="14"/>
  <c r="O61" i="14"/>
  <c r="O60" i="14"/>
  <c r="E60" i="14"/>
  <c r="E59" i="14" s="1"/>
  <c r="N59" i="14"/>
  <c r="M59" i="14"/>
  <c r="L59" i="14"/>
  <c r="K59" i="14"/>
  <c r="O59" i="14" s="1"/>
  <c r="I59" i="14"/>
  <c r="H59" i="14"/>
  <c r="G59" i="14"/>
  <c r="F59" i="14"/>
  <c r="O58" i="14"/>
  <c r="O57" i="14"/>
  <c r="N56" i="14"/>
  <c r="M56" i="14"/>
  <c r="L56" i="14"/>
  <c r="K56" i="14"/>
  <c r="O56" i="14" s="1"/>
  <c r="I56" i="14"/>
  <c r="H56" i="14"/>
  <c r="G56" i="14"/>
  <c r="F56" i="14"/>
  <c r="E56" i="14"/>
  <c r="E55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49" i="14" l="1"/>
  <c r="J37" i="14"/>
  <c r="E37" i="14"/>
  <c r="J70" i="14"/>
  <c r="P70" i="14" s="1"/>
  <c r="H86" i="14"/>
  <c r="M86" i="14"/>
  <c r="E34" i="14"/>
  <c r="P50" i="14"/>
  <c r="E49" i="14"/>
  <c r="J65" i="14"/>
  <c r="P65" i="14" s="1"/>
  <c r="J56" i="14"/>
  <c r="P40" i="14"/>
  <c r="F86" i="14"/>
  <c r="P71" i="14"/>
  <c r="P67" i="14"/>
  <c r="J59" i="14"/>
  <c r="J34" i="14"/>
  <c r="P34" i="14" s="1"/>
  <c r="P32" i="14"/>
  <c r="P42" i="14"/>
  <c r="O76" i="14"/>
  <c r="O86" i="14" s="1"/>
  <c r="J39" i="14"/>
  <c r="P77" i="14"/>
  <c r="P76" i="14" s="1"/>
  <c r="J76" i="14"/>
  <c r="G86" i="14"/>
  <c r="I86" i="14"/>
  <c r="L86" i="14"/>
  <c r="N86" i="14"/>
  <c r="P60" i="14"/>
  <c r="P59" i="14" s="1"/>
  <c r="P56" i="14"/>
  <c r="P47" i="14"/>
  <c r="P41" i="14" s="1"/>
  <c r="C72" i="17"/>
  <c r="D79" i="17"/>
  <c r="C79" i="17" s="1"/>
  <c r="P31" i="14"/>
  <c r="P43" i="14"/>
  <c r="P55" i="14"/>
  <c r="P63" i="14"/>
  <c r="P80" i="14"/>
  <c r="P82" i="14"/>
  <c r="P84" i="14"/>
  <c r="P16" i="14"/>
  <c r="P72" i="14"/>
  <c r="P73" i="14"/>
  <c r="P74" i="14"/>
  <c r="P75" i="14"/>
  <c r="J14" i="14"/>
  <c r="E39" i="14"/>
  <c r="K86" i="14"/>
  <c r="P49" i="14" l="1"/>
  <c r="P39" i="14"/>
  <c r="P14" i="14"/>
  <c r="J86" i="14"/>
  <c r="E86" i="14"/>
  <c r="P86" i="14" l="1"/>
</calcChain>
</file>

<file path=xl/sharedStrings.xml><?xml version="1.0" encoding="utf-8"?>
<sst xmlns="http://schemas.openxmlformats.org/spreadsheetml/2006/main" count="588" uniqueCount="361">
  <si>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</si>
  <si>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</si>
  <si>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</si>
  <si>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</si>
  <si>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</si>
  <si>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</si>
  <si>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</si>
  <si>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</si>
  <si>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</si>
  <si>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</si>
  <si>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</si>
  <si>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</si>
  <si>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</si>
  <si>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</si>
  <si>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</si>
  <si>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</si>
  <si>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</si>
  <si>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</si>
  <si>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</si>
  <si>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</si>
  <si>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</si>
  <si>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</si>
  <si>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</si>
  <si>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</si>
  <si>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</si>
  <si>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</si>
  <si>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</si>
  <si>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</si>
  <si>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</si>
  <si>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</si>
  <si>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</si>
  <si>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</si>
  <si>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</si>
  <si>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</si>
  <si>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</si>
  <si>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</si>
  <si>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</si>
  <si>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</si>
  <si>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</si>
  <si>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</si>
  <si>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</si>
  <si>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</si>
  <si>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</si>
  <si>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</si>
  <si>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</si>
  <si>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</si>
  <si>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</si>
  <si>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</si>
  <si>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</si>
  <si>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</si>
  <si>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</si>
  <si>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</si>
  <si>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</si>
  <si>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</si>
  <si>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</si>
  <si>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</si>
  <si>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</si>
  <si>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</si>
  <si>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</si>
  <si>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</si>
  <si>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</si>
  <si>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</si>
  <si>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</si>
  <si>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</si>
  <si>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</si>
  <si>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</si>
  <si>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</si>
  <si>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</si>
  <si>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</si>
  <si>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</si>
  <si>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</si>
  <si>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</si>
  <si>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</si>
  <si>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</si>
  <si>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</si>
  <si>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</si>
  <si>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</si>
  <si>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</si>
  <si>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</si>
  <si>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</si>
  <si>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</si>
  <si>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</si>
  <si>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</si>
  <si>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</si>
  <si>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</si>
  <si>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</si>
  <si>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</si>
  <si>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</si>
  <si>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</si>
  <si>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</si>
  <si>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</si>
  <si>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</si>
  <si>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</si>
  <si>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</si>
  <si>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</si>
  <si>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</si>
  <si>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</si>
  <si>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</si>
  <si>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</si>
  <si>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</si>
  <si>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</si>
  <si>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</si>
  <si>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</si>
  <si>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</si>
  <si>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</si>
  <si>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</si>
  <si>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</si>
  <si>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</si>
  <si>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</si>
  <si>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</si>
  <si>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</si>
  <si>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</si>
  <si>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</si>
  <si>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</si>
  <si>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</si>
  <si>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</si>
  <si>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</si>
  <si>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</si>
  <si>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</si>
  <si>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</si>
  <si>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</si>
  <si>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</si>
  <si>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</si>
  <si>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</si>
  <si>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</si>
  <si>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</si>
  <si>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</si>
  <si>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</si>
  <si>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</si>
  <si>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</si>
  <si>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</si>
  <si>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</si>
  <si>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</si>
  <si>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</si>
  <si>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</si>
  <si>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</si>
  <si>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</si>
  <si>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</si>
  <si>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</si>
  <si>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</si>
  <si>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</si>
  <si>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</si>
  <si>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</si>
  <si>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</si>
  <si>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</si>
  <si>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</si>
  <si>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</si>
  <si>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</si>
  <si>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</si>
  <si>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</si>
  <si>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</si>
  <si>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</si>
  <si>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</si>
  <si>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</si>
  <si>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</si>
  <si>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</si>
  <si>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</si>
  <si>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</si>
  <si>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</si>
  <si>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</si>
  <si>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</si>
  <si>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</si>
  <si>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</si>
  <si>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</si>
  <si>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</si>
  <si>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</si>
  <si>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</si>
  <si>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</si>
  <si>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</si>
  <si>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</si>
  <si>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</si>
  <si>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</si>
  <si>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</si>
  <si>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</si>
  <si>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</si>
  <si>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</si>
  <si>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</si>
  <si>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</si>
  <si>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</si>
  <si>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</si>
  <si>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</si>
  <si>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</si>
  <si>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</si>
  <si>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</si>
  <si>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</si>
  <si>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</si>
  <si>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</si>
  <si>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</si>
  <si>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</si>
  <si>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</si>
  <si>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</si>
  <si>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</si>
  <si>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</si>
  <si>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</si>
  <si>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</si>
  <si>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</si>
  <si>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</si>
  <si>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</si>
  <si>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</si>
  <si>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</si>
  <si>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</si>
  <si>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</si>
  <si>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</si>
  <si>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</si>
  <si>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</si>
  <si>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</si>
  <si>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</si>
  <si>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</si>
  <si>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</si>
  <si>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</si>
  <si>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</si>
  <si>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</si>
  <si>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</si>
  <si>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</si>
  <si>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</si>
  <si>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</si>
  <si>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</si>
  <si>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</si>
  <si>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</si>
  <si>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</si>
  <si>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</si>
  <si>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</si>
  <si>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</si>
  <si>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</si>
  <si>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</si>
  <si>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</si>
  <si>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</si>
  <si>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</si>
  <si>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</si>
  <si>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</si>
  <si>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</si>
  <si>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</si>
  <si>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</si>
  <si>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</si>
  <si>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</si>
  <si>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</si>
  <si>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</si>
  <si>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</si>
  <si>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</si>
  <si>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</si>
  <si>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</si>
  <si>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</si>
  <si>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</si>
  <si>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</si>
  <si>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</si>
  <si>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</si>
  <si>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</si>
  <si>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</si>
  <si>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</si>
  <si>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</si>
  <si>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</si>
  <si>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</si>
  <si>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</si>
  <si>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</si>
  <si>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</si>
  <si>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</si>
  <si>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</si>
  <si>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</si>
  <si>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</si>
  <si>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</si>
  <si>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</si>
  <si>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</si>
  <si>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</si>
  <si>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</si>
  <si>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</si>
  <si>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</si>
  <si>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</si>
  <si>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</si>
  <si>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</si>
  <si>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</si>
  <si>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</si>
  <si>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</si>
  <si>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</si>
  <si>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</si>
  <si>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</si>
  <si>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</si>
  <si>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</si>
  <si>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</si>
  <si>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</si>
  <si>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</si>
  <si>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</si>
  <si>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</si>
  <si>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</si>
  <si>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>грн</t>
  </si>
  <si>
    <t>Придбання обладнання і предметів довгострокового користування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</si>
  <si>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</si>
  <si>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</si>
  <si>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</si>
  <si>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</si>
  <si>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</si>
  <si>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</si>
  <si>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</si>
  <si>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</si>
  <si>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</si>
  <si>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</si>
  <si>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</si>
  <si>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</si>
  <si>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</si>
  <si>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</si>
  <si>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</si>
  <si>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</si>
  <si>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</si>
  <si>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</si>
  <si>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</si>
  <si>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</si>
  <si>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</si>
  <si>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</si>
  <si>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</si>
  <si>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</si>
  <si>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</si>
  <si>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</si>
  <si>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</si>
  <si>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</si>
  <si>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</si>
  <si>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</si>
  <si>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</si>
  <si>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</si>
  <si>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</si>
  <si>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</si>
  <si>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</si>
  <si>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</si>
  <si>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</si>
  <si>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</si>
  <si>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</si>
  <si>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</si>
  <si>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Доходи - загальний фонд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</si>
  <si>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</si>
  <si>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</si>
  <si>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</si>
  <si>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</si>
  <si>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Внесення змін до  міського бюджету на 2020 рік за рахунок прийняття субвенції і  перевиконання доходів загального фонду</t>
  </si>
  <si>
    <t>Капітальний ремонт інших об`єктів</t>
  </si>
  <si>
    <t>Капітальне будівництво (придбання) інших об`єктів</t>
  </si>
  <si>
    <t>Будівництво об`єктів житлово-комунального господарства</t>
  </si>
  <si>
    <t>Земельний податок з юридичних осіб 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</si>
  <si>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</si>
  <si>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</si>
  <si>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</si>
  <si>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</si>
  <si>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</si>
  <si>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</si>
  <si>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</si>
  <si>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</si>
  <si>
    <t>Капітальний ремонт житлового фонду (приміщень)</t>
  </si>
  <si>
    <t xml:space="preserve">Видатки - спеціальний фонд </t>
  </si>
  <si>
    <t>Оплата послуг (крім комунальних)</t>
  </si>
  <si>
    <t>Інші заходи, повязані з економічною діяльністю</t>
  </si>
  <si>
    <t>Видатки - загальний фонд</t>
  </si>
  <si>
    <t>Організаційне, інформаційно-аналітичне та матеріально-технічне забезпечення діяльності  ради</t>
  </si>
  <si>
    <t>Дослідження і розробки, окремі заходи розвитку по реалізації державних (регіональних) програм</t>
  </si>
  <si>
    <t>Предмети, матеріали, обладнання та інвентар</t>
  </si>
  <si>
    <t>Субсидії та поточні трансферти підприємствам (установам, організаціям)</t>
  </si>
  <si>
    <t>Збільшення доходів загального фонду за рахунок перевиконання плану по надходженням</t>
  </si>
  <si>
    <t>Реконструкція та реставрація інших об`єктів</t>
  </si>
  <si>
    <t>Капітальний ремонт житлового будинку по вул.Миронівська 3, в м.Попасна Луганської обл.</t>
  </si>
  <si>
    <t xml:space="preserve">Реконструкція системи газопостачання житлового будинку по вул.Первомайська та вул.Донецька м.Попасна Луганської області </t>
  </si>
  <si>
    <t>Капітальний ремонт вхідних груп під’їздів по вул.Донецька буд.1б м.Попасна Луганської обл.</t>
  </si>
  <si>
    <t xml:space="preserve">Будівництво тротуару біля магазину Кубометр по вул.Бахмутській м.Попасна Луганської обл. </t>
  </si>
  <si>
    <t>Капітальний ремонт тротуарного покриття скверу по вул.Суворова м.Попасна м.Попасна</t>
  </si>
  <si>
    <t>Корегування  робочого проекту «Будівництво свердловини в мікрорайоні «Черемушки» м.Попасна Луганської області»</t>
  </si>
  <si>
    <t xml:space="preserve">Технагляд за  «Будівництвом свердловини в мікрорайоні «Черемушки» м.Попасна Луганської області»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</si>
</sst>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  <font>
      <b/>
      <sz val="10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22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6" fillId="0" borderId="19" xfId="3" applyBorder="1"/>
    <xf numFmtId="167" fontId="6" fillId="0" borderId="19" xfId="3" applyNumberFormat="1" applyBorder="1"/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168" fontId="1" fillId="2" borderId="0" xfId="6" applyNumberFormat="1" applyFill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6" fillId="0" borderId="0" xfId="3" applyFont="1"/>
    <xf numFmtId="49" fontId="86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6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7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8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89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7" fillId="2" borderId="3" xfId="0" applyFont="1" applyFill="1" applyBorder="1" applyAlignment="1">
      <alignment horizontal="center" wrapText="1"/>
    </xf>
    <xf numFmtId="0" fontId="26" fillId="0" borderId="8" xfId="0" applyFont="1" applyBorder="1"/>
    <xf numFmtId="0" fontId="0" fillId="2" borderId="0" xfId="0" applyFill="1"/>
    <xf numFmtId="1" fontId="25" fillId="2" borderId="6" xfId="0" applyNumberFormat="1" applyFont="1" applyFill="1" applyBorder="1"/>
    <xf numFmtId="1" fontId="10" fillId="2" borderId="6" xfId="0" applyNumberFormat="1" applyFont="1" applyFill="1" applyBorder="1"/>
    <xf numFmtId="1" fontId="25" fillId="4" borderId="6" xfId="0" applyNumberFormat="1" applyFont="1" applyFill="1" applyBorder="1"/>
    <xf numFmtId="0" fontId="29" fillId="0" borderId="8" xfId="0" applyFont="1" applyBorder="1"/>
    <xf numFmtId="0" fontId="10" fillId="0" borderId="8" xfId="0" applyFont="1" applyBorder="1"/>
    <xf numFmtId="0" fontId="10" fillId="0" borderId="5" xfId="0" applyFont="1" applyBorder="1"/>
    <xf numFmtId="0" fontId="10" fillId="2" borderId="1" xfId="0" applyFont="1" applyFill="1" applyBorder="1" applyAlignment="1">
      <alignment horizontal="left" wrapText="1"/>
    </xf>
    <xf numFmtId="0" fontId="42" fillId="2" borderId="19" xfId="5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49" fontId="9" fillId="2" borderId="19" xfId="5" applyNumberFormat="1" applyFont="1" applyFill="1" applyBorder="1" applyAlignment="1">
      <alignment horizontal="center" vertical="center" wrapText="1"/>
    </xf>
    <xf numFmtId="0" fontId="19" fillId="2" borderId="19" xfId="5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1" fontId="25" fillId="2" borderId="20" xfId="0" applyNumberFormat="1" applyFont="1" applyFill="1" applyBorder="1"/>
    <xf numFmtId="0" fontId="27" fillId="2" borderId="3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6" fillId="0" borderId="8" xfId="0" applyFont="1" applyBorder="1" applyAlignment="1">
      <alignment wrapText="1"/>
    </xf>
    <xf numFmtId="1" fontId="25" fillId="0" borderId="5" xfId="0" applyNumberFormat="1" applyFont="1" applyBorder="1"/>
    <xf numFmtId="1" fontId="25" fillId="0" borderId="6" xfId="0" applyNumberFormat="1" applyFont="1" applyBorder="1"/>
    <xf numFmtId="1" fontId="90" fillId="0" borderId="8" xfId="0" applyNumberFormat="1" applyFont="1" applyBorder="1"/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6" fillId="0" borderId="8" xfId="3" applyFont="1" applyBorder="1" applyAlignment="1">
      <alignment horizontal="center"/>
    </xf>
    <xf numFmtId="0" fontId="87" fillId="2" borderId="2" xfId="5" applyFont="1" applyFill="1" applyBorder="1" applyAlignment="1">
      <alignment horizontal="center" vertical="center" wrapText="1"/>
    </xf>
    <xf numFmtId="0" fontId="87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4" fillId="0" borderId="1" xfId="3" applyFont="1" applyBorder="1" applyAlignment="1">
      <alignment horizontal="center"/>
    </xf>
    <xf numFmtId="0" fontId="85" fillId="0" borderId="8" xfId="3" applyFont="1" applyBorder="1" applyAlignment="1">
      <alignment horizontal="center" vertical="center" wrapText="1"/>
    </xf>
    <xf numFmtId="49" fontId="8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left"/>
    </xf>
    <xf numFmtId="0" fontId="27" fillId="4" borderId="4" xfId="0" applyFont="1" applyFill="1" applyBorder="1" applyAlignment="1">
      <alignment horizontal="left"/>
    </xf>
    <xf numFmtId="0" fontId="27" fillId="4" borderId="5" xfId="0" applyFont="1" applyFill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35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289</v>
      </c>
      <c r="J1" s="234"/>
    </row>
    <row r="2" spans="1:10">
      <c r="I2" s="327" t="s">
        <v>165</v>
      </c>
      <c r="J2" s="327"/>
    </row>
    <row r="3" spans="1:10">
      <c r="I3" s="4" t="s">
        <v>290</v>
      </c>
    </row>
    <row r="4" spans="1:10" ht="14.25" customHeight="1">
      <c r="A4" s="328" t="s">
        <v>291</v>
      </c>
      <c r="B4" s="328"/>
      <c r="C4" s="328"/>
      <c r="D4" s="328"/>
      <c r="E4" s="328"/>
      <c r="F4" s="328"/>
      <c r="G4" s="328"/>
      <c r="H4" s="328"/>
      <c r="I4" s="328"/>
      <c r="J4" s="4" t="s">
        <v>199</v>
      </c>
    </row>
    <row r="5" spans="1:10" ht="24" customHeight="1">
      <c r="A5" s="329" t="s">
        <v>166</v>
      </c>
      <c r="B5" s="329" t="s">
        <v>24</v>
      </c>
      <c r="C5" s="330" t="s">
        <v>25</v>
      </c>
      <c r="D5" s="331" t="s">
        <v>26</v>
      </c>
      <c r="E5" s="331" t="s">
        <v>292</v>
      </c>
      <c r="F5" s="329" t="s">
        <v>293</v>
      </c>
      <c r="G5" s="331" t="s">
        <v>4</v>
      </c>
      <c r="H5" s="331" t="s">
        <v>38</v>
      </c>
      <c r="I5" s="331" t="s">
        <v>39</v>
      </c>
      <c r="J5" s="331"/>
    </row>
    <row r="6" spans="1:10" ht="12.75" customHeight="1">
      <c r="A6" s="329"/>
      <c r="B6" s="329"/>
      <c r="C6" s="330"/>
      <c r="D6" s="331"/>
      <c r="E6" s="331"/>
      <c r="F6" s="329"/>
      <c r="G6" s="331"/>
      <c r="H6" s="331"/>
      <c r="I6" s="331" t="s">
        <v>4</v>
      </c>
      <c r="J6" s="331" t="s">
        <v>147</v>
      </c>
    </row>
    <row r="7" spans="1:10" ht="101.25" customHeight="1">
      <c r="A7" s="329"/>
      <c r="B7" s="329"/>
      <c r="C7" s="330"/>
      <c r="D7" s="331"/>
      <c r="E7" s="331"/>
      <c r="F7" s="329"/>
      <c r="G7" s="331"/>
      <c r="H7" s="331"/>
      <c r="I7" s="331"/>
      <c r="J7" s="331"/>
    </row>
    <row r="8" spans="1:10" ht="18.75">
      <c r="A8" s="324" t="s">
        <v>294</v>
      </c>
      <c r="B8" s="324"/>
      <c r="C8" s="324"/>
      <c r="D8" s="324"/>
      <c r="E8" s="324"/>
      <c r="F8" s="324"/>
      <c r="G8" s="324"/>
      <c r="H8" s="324"/>
      <c r="I8" s="324"/>
      <c r="J8" s="324"/>
    </row>
    <row r="9" spans="1:10" ht="61.5" customHeight="1">
      <c r="A9" s="313">
        <v>216030</v>
      </c>
      <c r="B9" s="313">
        <v>6030</v>
      </c>
      <c r="C9" s="315" t="s">
        <v>28</v>
      </c>
      <c r="D9" s="325" t="s">
        <v>29</v>
      </c>
      <c r="E9" s="319" t="s">
        <v>295</v>
      </c>
      <c r="F9" s="321" t="s">
        <v>296</v>
      </c>
      <c r="G9" s="308">
        <f>H9+J9</f>
        <v>7943.6409999999996</v>
      </c>
      <c r="H9" s="308">
        <v>5437</v>
      </c>
      <c r="I9" s="308">
        <f>J9</f>
        <v>2506.6410000000001</v>
      </c>
      <c r="J9" s="308">
        <v>2506.6410000000001</v>
      </c>
    </row>
    <row r="10" spans="1:10" ht="3.75" customHeight="1">
      <c r="A10" s="314"/>
      <c r="B10" s="314"/>
      <c r="C10" s="316"/>
      <c r="D10" s="326"/>
      <c r="E10" s="320"/>
      <c r="F10" s="322"/>
      <c r="G10" s="309"/>
      <c r="H10" s="309"/>
      <c r="I10" s="309"/>
      <c r="J10" s="309"/>
    </row>
    <row r="11" spans="1:10" ht="75" customHeight="1">
      <c r="A11" s="243">
        <v>217130</v>
      </c>
      <c r="B11" s="243">
        <v>7130</v>
      </c>
      <c r="C11" s="244" t="s">
        <v>109</v>
      </c>
      <c r="D11" s="245" t="s">
        <v>110</v>
      </c>
      <c r="E11" s="246" t="s">
        <v>297</v>
      </c>
      <c r="F11" s="321" t="s">
        <v>298</v>
      </c>
      <c r="G11" s="308">
        <f>H11+I11</f>
        <v>449</v>
      </c>
      <c r="H11" s="247">
        <v>200</v>
      </c>
      <c r="I11" s="247">
        <v>249</v>
      </c>
      <c r="J11" s="247">
        <v>199</v>
      </c>
    </row>
    <row r="12" spans="1:10" ht="63.75" hidden="1" customHeight="1">
      <c r="A12" s="248"/>
      <c r="B12" s="248"/>
      <c r="C12" s="249"/>
      <c r="D12" s="250"/>
      <c r="E12" s="251"/>
      <c r="F12" s="323"/>
      <c r="G12" s="309"/>
      <c r="H12" s="252"/>
      <c r="I12" s="252"/>
      <c r="J12" s="252"/>
    </row>
    <row r="13" spans="1:10" ht="67.5" customHeight="1">
      <c r="A13" s="253">
        <v>210180</v>
      </c>
      <c r="B13" s="253">
        <v>180</v>
      </c>
      <c r="C13" s="254" t="s">
        <v>69</v>
      </c>
      <c r="D13" s="255" t="s">
        <v>70</v>
      </c>
      <c r="E13" s="256" t="s">
        <v>299</v>
      </c>
      <c r="F13" s="257" t="s">
        <v>300</v>
      </c>
      <c r="G13" s="247">
        <f>H13+J13</f>
        <v>324.67200000000003</v>
      </c>
      <c r="H13" s="247">
        <v>324.67200000000003</v>
      </c>
      <c r="I13" s="247"/>
      <c r="J13" s="247"/>
    </row>
    <row r="14" spans="1:10" ht="72.75" customHeight="1">
      <c r="A14" s="258">
        <v>213242</v>
      </c>
      <c r="B14" s="258">
        <v>3242</v>
      </c>
      <c r="C14" s="259" t="s">
        <v>79</v>
      </c>
      <c r="D14" s="260" t="s">
        <v>80</v>
      </c>
      <c r="E14" s="261" t="s">
        <v>301</v>
      </c>
      <c r="F14" s="262" t="s">
        <v>302</v>
      </c>
      <c r="G14" s="247">
        <f t="shared" ref="G14:G16" si="0">H14+J14</f>
        <v>519.01</v>
      </c>
      <c r="H14" s="263">
        <v>417</v>
      </c>
      <c r="I14" s="263">
        <v>102.01</v>
      </c>
      <c r="J14" s="263">
        <v>102.01</v>
      </c>
    </row>
    <row r="15" spans="1:10" ht="82.5" customHeight="1">
      <c r="A15" s="243">
        <v>215062</v>
      </c>
      <c r="B15" s="243">
        <v>5062</v>
      </c>
      <c r="C15" s="244" t="s">
        <v>91</v>
      </c>
      <c r="D15" s="264" t="s">
        <v>92</v>
      </c>
      <c r="E15" s="246" t="s">
        <v>303</v>
      </c>
      <c r="F15" s="265" t="s">
        <v>304</v>
      </c>
      <c r="G15" s="247">
        <f t="shared" si="0"/>
        <v>2368.433</v>
      </c>
      <c r="H15" s="247">
        <v>2368.433</v>
      </c>
      <c r="I15" s="247"/>
      <c r="J15" s="247"/>
    </row>
    <row r="16" spans="1:10" ht="72.75" customHeight="1">
      <c r="A16" s="243">
        <v>214082</v>
      </c>
      <c r="B16" s="243">
        <v>4082</v>
      </c>
      <c r="C16" s="244" t="s">
        <v>85</v>
      </c>
      <c r="D16" s="264" t="s">
        <v>86</v>
      </c>
      <c r="E16" s="246" t="s">
        <v>305</v>
      </c>
      <c r="F16" s="257" t="s">
        <v>306</v>
      </c>
      <c r="G16" s="247">
        <f t="shared" si="0"/>
        <v>500</v>
      </c>
      <c r="H16" s="252">
        <v>500</v>
      </c>
      <c r="I16" s="237"/>
      <c r="J16" s="237"/>
    </row>
    <row r="17" spans="1:10" ht="82.5" customHeight="1">
      <c r="A17" s="313">
        <v>210150</v>
      </c>
      <c r="B17" s="313">
        <v>150</v>
      </c>
      <c r="C17" s="315" t="s">
        <v>33</v>
      </c>
      <c r="D17" s="317" t="s">
        <v>21</v>
      </c>
      <c r="E17" s="319" t="s">
        <v>307</v>
      </c>
      <c r="F17" s="321" t="s">
        <v>308</v>
      </c>
      <c r="G17" s="308">
        <f>H17+I17</f>
        <v>10785.735999999999</v>
      </c>
      <c r="H17" s="308">
        <v>10022.603999999999</v>
      </c>
      <c r="I17" s="308">
        <v>763.13199999999995</v>
      </c>
      <c r="J17" s="308">
        <v>753.13199999999995</v>
      </c>
    </row>
    <row r="18" spans="1:10" ht="45" customHeight="1">
      <c r="A18" s="314"/>
      <c r="B18" s="314"/>
      <c r="C18" s="316"/>
      <c r="D18" s="318"/>
      <c r="E18" s="320"/>
      <c r="F18" s="322"/>
      <c r="G18" s="309"/>
      <c r="H18" s="309"/>
      <c r="I18" s="309"/>
      <c r="J18" s="309"/>
    </row>
    <row r="19" spans="1:10" ht="72" customHeight="1">
      <c r="A19" s="266">
        <v>217693</v>
      </c>
      <c r="B19" s="266">
        <v>7693</v>
      </c>
      <c r="C19" s="267" t="s">
        <v>146</v>
      </c>
      <c r="D19" s="268" t="s">
        <v>161</v>
      </c>
      <c r="E19" s="269" t="s">
        <v>309</v>
      </c>
      <c r="F19" s="270" t="s">
        <v>310</v>
      </c>
      <c r="G19" s="263">
        <f>H19+J19</f>
        <v>210</v>
      </c>
      <c r="H19" s="263">
        <v>210</v>
      </c>
      <c r="I19" s="263"/>
      <c r="J19" s="263"/>
    </row>
    <row r="20" spans="1:10" ht="72" customHeight="1">
      <c r="A20" s="243">
        <v>213133</v>
      </c>
      <c r="B20" s="243">
        <v>3133</v>
      </c>
      <c r="C20" s="244">
        <v>1040</v>
      </c>
      <c r="D20" s="271" t="s">
        <v>76</v>
      </c>
      <c r="E20" s="246" t="s">
        <v>311</v>
      </c>
      <c r="F20" s="257" t="s">
        <v>312</v>
      </c>
      <c r="G20" s="247">
        <f>H20+J20</f>
        <v>261</v>
      </c>
      <c r="H20" s="247">
        <v>261</v>
      </c>
      <c r="I20" s="247"/>
      <c r="J20" s="247"/>
    </row>
    <row r="21" spans="1:10" ht="72" customHeight="1">
      <c r="A21" s="243">
        <v>217461</v>
      </c>
      <c r="B21" s="243">
        <v>7461</v>
      </c>
      <c r="C21" s="244" t="s">
        <v>34</v>
      </c>
      <c r="D21" s="271" t="s">
        <v>320</v>
      </c>
      <c r="E21" s="246" t="s">
        <v>317</v>
      </c>
      <c r="F21" s="257" t="s">
        <v>313</v>
      </c>
      <c r="G21" s="247">
        <f t="shared" ref="G21:G25" si="1">H21+J21</f>
        <v>1214.46</v>
      </c>
      <c r="H21" s="247">
        <v>255</v>
      </c>
      <c r="I21" s="247">
        <v>959.46</v>
      </c>
      <c r="J21" s="247">
        <v>959.46</v>
      </c>
    </row>
    <row r="22" spans="1:10" ht="77.25" customHeight="1">
      <c r="A22" s="243">
        <v>216011</v>
      </c>
      <c r="B22" s="243">
        <v>6011</v>
      </c>
      <c r="C22" s="244" t="s">
        <v>28</v>
      </c>
      <c r="D22" s="271" t="s">
        <v>20</v>
      </c>
      <c r="E22" s="246" t="s">
        <v>318</v>
      </c>
      <c r="F22" s="257" t="s">
        <v>314</v>
      </c>
      <c r="G22" s="247">
        <f t="shared" si="1"/>
        <v>1165.0700000000002</v>
      </c>
      <c r="H22" s="247">
        <v>259.12</v>
      </c>
      <c r="I22" s="247">
        <v>905.95</v>
      </c>
      <c r="J22" s="247">
        <v>905.95</v>
      </c>
    </row>
    <row r="23" spans="1:10" ht="81.75" customHeight="1">
      <c r="A23" s="243">
        <v>218110</v>
      </c>
      <c r="B23" s="243">
        <v>8110</v>
      </c>
      <c r="C23" s="244" t="s">
        <v>264</v>
      </c>
      <c r="D23" s="271" t="s">
        <v>265</v>
      </c>
      <c r="E23" s="246" t="s">
        <v>321</v>
      </c>
      <c r="F23" s="257" t="s">
        <v>322</v>
      </c>
      <c r="G23" s="247">
        <f t="shared" si="1"/>
        <v>29.872</v>
      </c>
      <c r="H23" s="247">
        <v>29.872</v>
      </c>
      <c r="I23" s="247"/>
      <c r="J23" s="247"/>
    </row>
    <row r="24" spans="1:10" ht="78.75" customHeight="1">
      <c r="A24" s="243">
        <v>218330</v>
      </c>
      <c r="B24" s="243">
        <v>8330</v>
      </c>
      <c r="C24" s="244" t="s">
        <v>137</v>
      </c>
      <c r="D24" s="271" t="s">
        <v>138</v>
      </c>
      <c r="E24" s="246" t="s">
        <v>323</v>
      </c>
      <c r="F24" s="257" t="s">
        <v>324</v>
      </c>
      <c r="G24" s="247">
        <f>H24+I24</f>
        <v>150</v>
      </c>
      <c r="H24" s="247"/>
      <c r="I24" s="247">
        <v>150</v>
      </c>
      <c r="J24" s="247"/>
    </row>
    <row r="25" spans="1:10" ht="69.75" customHeight="1">
      <c r="A25" s="243">
        <v>217730</v>
      </c>
      <c r="B25" s="243">
        <v>7330</v>
      </c>
      <c r="C25" s="244" t="s">
        <v>27</v>
      </c>
      <c r="D25" s="271" t="s">
        <v>18</v>
      </c>
      <c r="E25" s="246" t="s">
        <v>319</v>
      </c>
      <c r="F25" s="257" t="s">
        <v>315</v>
      </c>
      <c r="G25" s="247">
        <f t="shared" si="1"/>
        <v>1742.752</v>
      </c>
      <c r="H25" s="247"/>
      <c r="I25" s="247">
        <v>1742.752</v>
      </c>
      <c r="J25" s="247">
        <v>1742.752</v>
      </c>
    </row>
    <row r="26" spans="1:10">
      <c r="A26" s="310" t="s">
        <v>316</v>
      </c>
      <c r="B26" s="311"/>
      <c r="C26" s="311"/>
      <c r="D26" s="311"/>
      <c r="E26" s="311"/>
      <c r="F26" s="312"/>
      <c r="G26" s="236">
        <f>SUM(G9:G25)</f>
        <v>27663.645999999997</v>
      </c>
      <c r="H26" s="236">
        <f>SUM(H9:H25)</f>
        <v>20284.700999999997</v>
      </c>
      <c r="I26" s="236">
        <f>SUM(I9:I25)</f>
        <v>7378.9449999999997</v>
      </c>
      <c r="J26" s="236">
        <f>SUM(J9:J25)</f>
        <v>7168.9449999999997</v>
      </c>
    </row>
    <row r="27" spans="1:10" s="238" customFormat="1" ht="18.75">
      <c r="C27" s="239"/>
      <c r="D27" s="5" t="s">
        <v>22</v>
      </c>
      <c r="E27" s="5"/>
      <c r="F27" s="5" t="s">
        <v>23</v>
      </c>
      <c r="G27" s="5"/>
      <c r="H27" s="240"/>
      <c r="I27" s="241"/>
      <c r="J27" s="242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6:F26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9" workbookViewId="0">
      <selection activeCell="E22" sqref="E22:E29"/>
    </sheetView>
  </sheetViews>
  <sheetFormatPr defaultColWidth="7.5703125" defaultRowHeight="12.75"/>
  <cols>
    <col min="1" max="1" width="13" style="96" customWidth="1"/>
    <col min="2" max="2" width="52.28515625" style="96" customWidth="1"/>
    <col min="3" max="3" width="20.7109375" style="96" customWidth="1"/>
    <col min="4" max="4" width="17.7109375" style="96" customWidth="1"/>
    <col min="5" max="5" width="15.28515625" style="96" customWidth="1"/>
    <col min="6" max="6" width="16" style="96" customWidth="1"/>
    <col min="7" max="16384" width="7.5703125" style="96"/>
  </cols>
  <sheetData>
    <row r="1" spans="1:8" ht="60" hidden="1" customHeight="1">
      <c r="A1" s="117"/>
      <c r="B1" s="114"/>
      <c r="C1" s="114"/>
      <c r="D1" s="120"/>
      <c r="E1" s="332"/>
      <c r="F1" s="332"/>
    </row>
    <row r="2" spans="1:8" ht="36.75" hidden="1" customHeight="1">
      <c r="A2" s="117"/>
      <c r="B2" s="114"/>
      <c r="C2" s="114"/>
      <c r="D2" s="118"/>
      <c r="E2" s="332"/>
      <c r="F2" s="332"/>
    </row>
    <row r="3" spans="1:8" ht="111.75" customHeight="1">
      <c r="A3" s="117"/>
      <c r="B3" s="114"/>
      <c r="C3" s="114"/>
      <c r="D3" s="118"/>
      <c r="E3" s="332" t="s">
        <v>266</v>
      </c>
      <c r="F3" s="340"/>
    </row>
    <row r="4" spans="1:8" ht="16.5" customHeight="1">
      <c r="A4" s="117"/>
      <c r="B4" s="114"/>
      <c r="C4" s="114"/>
      <c r="D4" s="118"/>
      <c r="E4" s="343"/>
      <c r="F4" s="344"/>
      <c r="G4" s="119"/>
      <c r="H4" s="119"/>
    </row>
    <row r="5" spans="1:8">
      <c r="A5" s="117"/>
      <c r="B5" s="114"/>
      <c r="C5" s="114"/>
      <c r="D5" s="118"/>
      <c r="E5" s="341"/>
      <c r="F5" s="342"/>
    </row>
    <row r="6" spans="1:8">
      <c r="A6" s="117"/>
      <c r="B6" s="333"/>
      <c r="C6" s="333"/>
      <c r="D6" s="333"/>
      <c r="E6" s="114"/>
      <c r="F6" s="116"/>
    </row>
    <row r="7" spans="1:8" ht="15.75">
      <c r="A7" s="334" t="s">
        <v>200</v>
      </c>
      <c r="B7" s="334"/>
      <c r="C7" s="334"/>
      <c r="D7" s="334"/>
      <c r="E7" s="334"/>
      <c r="F7" s="334"/>
    </row>
    <row r="8" spans="1:8">
      <c r="A8" s="345">
        <v>1231230100</v>
      </c>
      <c r="B8" s="345"/>
      <c r="C8" s="115"/>
      <c r="D8" s="115"/>
      <c r="E8" s="115"/>
      <c r="F8" s="115"/>
    </row>
    <row r="9" spans="1:8">
      <c r="A9" s="114" t="s">
        <v>157</v>
      </c>
      <c r="B9" s="114"/>
      <c r="C9" s="114"/>
      <c r="D9" s="114"/>
      <c r="E9" s="113"/>
      <c r="F9" s="113" t="s">
        <v>199</v>
      </c>
    </row>
    <row r="10" spans="1:8" ht="15.75">
      <c r="A10" s="335" t="s">
        <v>198</v>
      </c>
      <c r="B10" s="335" t="s">
        <v>148</v>
      </c>
      <c r="C10" s="335" t="s">
        <v>4</v>
      </c>
      <c r="D10" s="337" t="s">
        <v>38</v>
      </c>
      <c r="E10" s="339" t="s">
        <v>39</v>
      </c>
      <c r="F10" s="339"/>
    </row>
    <row r="11" spans="1:8" ht="47.25">
      <c r="A11" s="336"/>
      <c r="B11" s="336"/>
      <c r="C11" s="336"/>
      <c r="D11" s="338"/>
      <c r="E11" s="112" t="s">
        <v>149</v>
      </c>
      <c r="F11" s="112" t="s">
        <v>147</v>
      </c>
    </row>
    <row r="12" spans="1:8" ht="15.75">
      <c r="A12" s="111">
        <v>1</v>
      </c>
      <c r="B12" s="110">
        <v>2</v>
      </c>
      <c r="C12" s="110"/>
      <c r="D12" s="110">
        <v>3</v>
      </c>
      <c r="E12" s="110">
        <v>4</v>
      </c>
      <c r="F12" s="110">
        <v>5</v>
      </c>
    </row>
    <row r="13" spans="1:8" s="104" customFormat="1" ht="28.15" customHeight="1">
      <c r="A13" s="109" t="s">
        <v>197</v>
      </c>
      <c r="B13" s="105" t="s">
        <v>196</v>
      </c>
      <c r="C13" s="193">
        <f t="shared" ref="C13:C30" si="0">D13+E13</f>
        <v>4212.6710000000003</v>
      </c>
      <c r="D13" s="193">
        <f>+D14+D17</f>
        <v>-2478.3689999999997</v>
      </c>
      <c r="E13" s="193">
        <f>+E14+E17</f>
        <v>6691.04</v>
      </c>
      <c r="F13" s="193">
        <f>+F14+F17</f>
        <v>6566.04</v>
      </c>
    </row>
    <row r="14" spans="1:8" s="104" customFormat="1" ht="31.5" hidden="1">
      <c r="A14" s="106" t="s">
        <v>195</v>
      </c>
      <c r="B14" s="106" t="s">
        <v>194</v>
      </c>
      <c r="C14" s="193">
        <f t="shared" si="0"/>
        <v>0</v>
      </c>
      <c r="D14" s="194">
        <f>+D15</f>
        <v>0</v>
      </c>
      <c r="E14" s="194">
        <f>+E16</f>
        <v>0</v>
      </c>
      <c r="F14" s="194">
        <f>+F16</f>
        <v>0</v>
      </c>
    </row>
    <row r="15" spans="1:8" s="104" customFormat="1" ht="31.15" hidden="1" customHeight="1">
      <c r="A15" s="107">
        <v>205320</v>
      </c>
      <c r="B15" s="107" t="s">
        <v>180</v>
      </c>
      <c r="C15" s="193">
        <f t="shared" si="0"/>
        <v>0</v>
      </c>
      <c r="D15" s="195"/>
      <c r="E15" s="196"/>
      <c r="F15" s="196"/>
    </row>
    <row r="16" spans="1:8" s="104" customFormat="1" ht="31.15" hidden="1" customHeight="1">
      <c r="A16" s="107">
        <v>205330</v>
      </c>
      <c r="B16" s="107" t="s">
        <v>193</v>
      </c>
      <c r="C16" s="193">
        <f t="shared" si="0"/>
        <v>0</v>
      </c>
      <c r="D16" s="195"/>
      <c r="E16" s="194"/>
      <c r="F16" s="195"/>
    </row>
    <row r="17" spans="1:7" s="104" customFormat="1" ht="34.5" customHeight="1">
      <c r="A17" s="106">
        <v>208000</v>
      </c>
      <c r="B17" s="106" t="s">
        <v>192</v>
      </c>
      <c r="C17" s="193">
        <f t="shared" si="0"/>
        <v>4212.6710000000003</v>
      </c>
      <c r="D17" s="195">
        <f>D22+D18</f>
        <v>-2478.3689999999997</v>
      </c>
      <c r="E17" s="195">
        <f>E22+E18+E21</f>
        <v>6691.04</v>
      </c>
      <c r="F17" s="195">
        <f>F22+F18+F21</f>
        <v>6566.04</v>
      </c>
      <c r="G17" s="226"/>
    </row>
    <row r="18" spans="1:7" s="104" customFormat="1" ht="21.75" customHeight="1">
      <c r="A18" s="108">
        <v>208100</v>
      </c>
      <c r="B18" s="107" t="s">
        <v>191</v>
      </c>
      <c r="C18" s="193">
        <f t="shared" si="0"/>
        <v>3106.8410000000003</v>
      </c>
      <c r="D18" s="193">
        <v>2411.8090000000002</v>
      </c>
      <c r="E18" s="193">
        <v>695.03200000000004</v>
      </c>
      <c r="F18" s="193">
        <v>570.03200000000004</v>
      </c>
      <c r="G18" s="226"/>
    </row>
    <row r="19" spans="1:7" s="104" customFormat="1" ht="19.5" hidden="1" customHeight="1">
      <c r="A19" s="108">
        <v>208200</v>
      </c>
      <c r="B19" s="107" t="s">
        <v>190</v>
      </c>
      <c r="C19" s="193">
        <f t="shared" si="0"/>
        <v>0</v>
      </c>
      <c r="D19" s="194"/>
      <c r="E19" s="194"/>
      <c r="F19" s="195"/>
    </row>
    <row r="20" spans="1:7" s="104" customFormat="1" ht="36" hidden="1" customHeight="1">
      <c r="A20" s="108" t="s">
        <v>189</v>
      </c>
      <c r="B20" s="107" t="s">
        <v>180</v>
      </c>
      <c r="C20" s="193">
        <f t="shared" si="0"/>
        <v>0</v>
      </c>
      <c r="D20" s="193"/>
      <c r="E20" s="196"/>
      <c r="F20" s="196"/>
    </row>
    <row r="21" spans="1:7" s="104" customFormat="1" ht="35.25" hidden="1" customHeight="1">
      <c r="A21" s="108" t="s">
        <v>188</v>
      </c>
      <c r="B21" s="107" t="s">
        <v>178</v>
      </c>
      <c r="C21" s="193">
        <f t="shared" si="0"/>
        <v>0</v>
      </c>
      <c r="D21" s="195"/>
      <c r="E21" s="195"/>
      <c r="F21" s="195"/>
    </row>
    <row r="22" spans="1:7" s="104" customFormat="1" ht="34.5" customHeight="1">
      <c r="A22" s="227" t="s">
        <v>188</v>
      </c>
      <c r="B22" s="228" t="s">
        <v>178</v>
      </c>
      <c r="C22" s="193">
        <f t="shared" si="0"/>
        <v>1105.83</v>
      </c>
      <c r="D22" s="195">
        <v>-4890.1779999999999</v>
      </c>
      <c r="E22" s="195">
        <v>5996.0079999999998</v>
      </c>
      <c r="F22" s="195">
        <f>E22</f>
        <v>5996.0079999999998</v>
      </c>
    </row>
    <row r="23" spans="1:7" s="104" customFormat="1" ht="28.9" customHeight="1">
      <c r="A23" s="229"/>
      <c r="B23" s="230" t="s">
        <v>150</v>
      </c>
      <c r="C23" s="193">
        <f t="shared" si="0"/>
        <v>4212.6710000000003</v>
      </c>
      <c r="D23" s="193">
        <f>+D13</f>
        <v>-2478.3689999999997</v>
      </c>
      <c r="E23" s="193">
        <f>+E13</f>
        <v>6691.04</v>
      </c>
      <c r="F23" s="193">
        <f>+F13</f>
        <v>6566.04</v>
      </c>
    </row>
    <row r="24" spans="1:7" s="104" customFormat="1" ht="15.75">
      <c r="A24" s="231" t="s">
        <v>187</v>
      </c>
      <c r="B24" s="230" t="s">
        <v>186</v>
      </c>
      <c r="C24" s="193">
        <f t="shared" si="0"/>
        <v>4212.6710000000003</v>
      </c>
      <c r="D24" s="195">
        <f>D25+D29</f>
        <v>-2478.3689999999997</v>
      </c>
      <c r="E24" s="195">
        <f>E29+E25</f>
        <v>6691.04</v>
      </c>
      <c r="F24" s="195">
        <f>F29+F25</f>
        <v>6566.04</v>
      </c>
    </row>
    <row r="25" spans="1:7" s="104" customFormat="1" ht="19.899999999999999" customHeight="1">
      <c r="A25" s="227" t="s">
        <v>185</v>
      </c>
      <c r="B25" s="228" t="s">
        <v>184</v>
      </c>
      <c r="C25" s="193">
        <f t="shared" si="0"/>
        <v>3106.8410000000003</v>
      </c>
      <c r="D25" s="279">
        <v>2411.8090000000002</v>
      </c>
      <c r="E25" s="279">
        <v>695.03200000000004</v>
      </c>
      <c r="F25" s="279">
        <v>570.03200000000004</v>
      </c>
    </row>
    <row r="26" spans="1:7" s="104" customFormat="1" ht="30.6" hidden="1" customHeight="1">
      <c r="A26" s="227" t="s">
        <v>183</v>
      </c>
      <c r="B26" s="228" t="s">
        <v>182</v>
      </c>
      <c r="C26" s="193">
        <f t="shared" si="0"/>
        <v>0</v>
      </c>
      <c r="D26" s="195">
        <f>+D19</f>
        <v>0</v>
      </c>
      <c r="E26" s="195">
        <f>+E19</f>
        <v>0</v>
      </c>
      <c r="F26" s="195">
        <f>+F19</f>
        <v>0</v>
      </c>
    </row>
    <row r="27" spans="1:7" s="104" customFormat="1" ht="31.15" hidden="1" customHeight="1">
      <c r="A27" s="227" t="s">
        <v>181</v>
      </c>
      <c r="B27" s="228" t="s">
        <v>180</v>
      </c>
      <c r="C27" s="193">
        <f t="shared" si="0"/>
        <v>0</v>
      </c>
      <c r="D27" s="195">
        <f>+D15+D20</f>
        <v>0</v>
      </c>
      <c r="E27" s="195">
        <f>+E15+E20</f>
        <v>0</v>
      </c>
      <c r="F27" s="195">
        <f>+F15+F20</f>
        <v>0</v>
      </c>
    </row>
    <row r="28" spans="1:7" s="104" customFormat="1" ht="36" hidden="1" customHeight="1">
      <c r="A28" s="227" t="s">
        <v>179</v>
      </c>
      <c r="B28" s="228" t="s">
        <v>178</v>
      </c>
      <c r="C28" s="193">
        <f t="shared" si="0"/>
        <v>0</v>
      </c>
      <c r="D28" s="195"/>
      <c r="E28" s="195"/>
      <c r="F28" s="195"/>
    </row>
    <row r="29" spans="1:7" s="104" customFormat="1" ht="36.75" customHeight="1">
      <c r="A29" s="227" t="s">
        <v>179</v>
      </c>
      <c r="B29" s="228" t="s">
        <v>178</v>
      </c>
      <c r="C29" s="193">
        <f t="shared" si="0"/>
        <v>1105.83</v>
      </c>
      <c r="D29" s="195">
        <v>-4890.1779999999999</v>
      </c>
      <c r="E29" s="195">
        <v>5996.0079999999998</v>
      </c>
      <c r="F29" s="195">
        <f>E29</f>
        <v>5996.0079999999998</v>
      </c>
    </row>
    <row r="30" spans="1:7" s="104" customFormat="1" ht="28.5" customHeight="1">
      <c r="A30" s="106"/>
      <c r="B30" s="105" t="s">
        <v>177</v>
      </c>
      <c r="C30" s="193">
        <f t="shared" si="0"/>
        <v>4212.6710000000003</v>
      </c>
      <c r="D30" s="193">
        <f>+D24</f>
        <v>-2478.3689999999997</v>
      </c>
      <c r="E30" s="193">
        <f>+E24</f>
        <v>6691.04</v>
      </c>
      <c r="F30" s="193">
        <f>+F24</f>
        <v>6566.04</v>
      </c>
    </row>
    <row r="31" spans="1:7" ht="15.75">
      <c r="A31" s="103"/>
      <c r="B31" s="102"/>
      <c r="C31" s="198"/>
      <c r="D31" s="198"/>
      <c r="E31" s="198"/>
      <c r="F31" s="198"/>
    </row>
    <row r="32" spans="1:7" ht="18.75">
      <c r="A32" s="5" t="s">
        <v>22</v>
      </c>
      <c r="B32" s="5"/>
      <c r="C32" s="5"/>
      <c r="D32" s="5" t="s">
        <v>23</v>
      </c>
      <c r="E32" s="5"/>
      <c r="F32" s="102"/>
    </row>
    <row r="33" spans="1:6" ht="15.75">
      <c r="A33" s="101"/>
      <c r="B33" s="97"/>
      <c r="C33" s="97"/>
      <c r="D33" s="100"/>
      <c r="E33" s="99"/>
    </row>
    <row r="34" spans="1:6" ht="15.75">
      <c r="A34" s="97"/>
      <c r="B34" s="98"/>
      <c r="C34" s="98"/>
      <c r="D34" s="97"/>
      <c r="E34" s="97"/>
      <c r="F34" s="97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49" zoomScaleNormal="100" zoomScaleSheetLayoutView="100" workbookViewId="0">
      <selection activeCell="J21" sqref="J21"/>
    </sheetView>
  </sheetViews>
  <sheetFormatPr defaultColWidth="9.140625" defaultRowHeight="12.75"/>
  <cols>
    <col min="1" max="1" width="9.5703125" style="123" customWidth="1"/>
    <col min="2" max="2" width="42.28515625" style="123" customWidth="1"/>
    <col min="3" max="3" width="17.140625" style="188" customWidth="1"/>
    <col min="4" max="4" width="13" style="190" customWidth="1"/>
    <col min="5" max="5" width="11.140625" style="123" customWidth="1"/>
    <col min="6" max="6" width="13.85546875" style="123" customWidth="1"/>
    <col min="7" max="7" width="9.28515625" style="123" bestFit="1" customWidth="1"/>
    <col min="8" max="8" width="11.85546875" style="123" bestFit="1" customWidth="1"/>
    <col min="9" max="9" width="10.140625" style="123" bestFit="1" customWidth="1"/>
    <col min="10" max="256" width="9.140625" style="123"/>
    <col min="257" max="257" width="9.5703125" style="123" customWidth="1"/>
    <col min="258" max="258" width="42.28515625" style="123" customWidth="1"/>
    <col min="259" max="259" width="17.140625" style="123" customWidth="1"/>
    <col min="260" max="260" width="13" style="123" customWidth="1"/>
    <col min="261" max="261" width="11.140625" style="123" customWidth="1"/>
    <col min="262" max="262" width="13.85546875" style="123" customWidth="1"/>
    <col min="263" max="263" width="9.28515625" style="123" bestFit="1" customWidth="1"/>
    <col min="264" max="264" width="9.140625" style="123"/>
    <col min="265" max="265" width="10.140625" style="123" bestFit="1" customWidth="1"/>
    <col min="266" max="512" width="9.140625" style="123"/>
    <col min="513" max="513" width="9.5703125" style="123" customWidth="1"/>
    <col min="514" max="514" width="42.28515625" style="123" customWidth="1"/>
    <col min="515" max="515" width="17.140625" style="123" customWidth="1"/>
    <col min="516" max="516" width="13" style="123" customWidth="1"/>
    <col min="517" max="517" width="11.140625" style="123" customWidth="1"/>
    <col min="518" max="518" width="13.85546875" style="123" customWidth="1"/>
    <col min="519" max="519" width="9.28515625" style="123" bestFit="1" customWidth="1"/>
    <col min="520" max="520" width="9.140625" style="123"/>
    <col min="521" max="521" width="10.140625" style="123" bestFit="1" customWidth="1"/>
    <col min="522" max="768" width="9.140625" style="123"/>
    <col min="769" max="769" width="9.5703125" style="123" customWidth="1"/>
    <col min="770" max="770" width="42.28515625" style="123" customWidth="1"/>
    <col min="771" max="771" width="17.140625" style="123" customWidth="1"/>
    <col min="772" max="772" width="13" style="123" customWidth="1"/>
    <col min="773" max="773" width="11.140625" style="123" customWidth="1"/>
    <col min="774" max="774" width="13.85546875" style="123" customWidth="1"/>
    <col min="775" max="775" width="9.28515625" style="123" bestFit="1" customWidth="1"/>
    <col min="776" max="776" width="9.140625" style="123"/>
    <col min="777" max="777" width="10.140625" style="123" bestFit="1" customWidth="1"/>
    <col min="778" max="1024" width="9.140625" style="123"/>
    <col min="1025" max="1025" width="9.5703125" style="123" customWidth="1"/>
    <col min="1026" max="1026" width="42.28515625" style="123" customWidth="1"/>
    <col min="1027" max="1027" width="17.140625" style="123" customWidth="1"/>
    <col min="1028" max="1028" width="13" style="123" customWidth="1"/>
    <col min="1029" max="1029" width="11.140625" style="123" customWidth="1"/>
    <col min="1030" max="1030" width="13.85546875" style="123" customWidth="1"/>
    <col min="1031" max="1031" width="9.28515625" style="123" bestFit="1" customWidth="1"/>
    <col min="1032" max="1032" width="9.140625" style="123"/>
    <col min="1033" max="1033" width="10.140625" style="123" bestFit="1" customWidth="1"/>
    <col min="1034" max="1280" width="9.140625" style="123"/>
    <col min="1281" max="1281" width="9.5703125" style="123" customWidth="1"/>
    <col min="1282" max="1282" width="42.28515625" style="123" customWidth="1"/>
    <col min="1283" max="1283" width="17.140625" style="123" customWidth="1"/>
    <col min="1284" max="1284" width="13" style="123" customWidth="1"/>
    <col min="1285" max="1285" width="11.140625" style="123" customWidth="1"/>
    <col min="1286" max="1286" width="13.85546875" style="123" customWidth="1"/>
    <col min="1287" max="1287" width="9.28515625" style="123" bestFit="1" customWidth="1"/>
    <col min="1288" max="1288" width="9.140625" style="123"/>
    <col min="1289" max="1289" width="10.140625" style="123" bestFit="1" customWidth="1"/>
    <col min="1290" max="1536" width="9.140625" style="123"/>
    <col min="1537" max="1537" width="9.5703125" style="123" customWidth="1"/>
    <col min="1538" max="1538" width="42.28515625" style="123" customWidth="1"/>
    <col min="1539" max="1539" width="17.140625" style="123" customWidth="1"/>
    <col min="1540" max="1540" width="13" style="123" customWidth="1"/>
    <col min="1541" max="1541" width="11.140625" style="123" customWidth="1"/>
    <col min="1542" max="1542" width="13.85546875" style="123" customWidth="1"/>
    <col min="1543" max="1543" width="9.28515625" style="123" bestFit="1" customWidth="1"/>
    <col min="1544" max="1544" width="9.140625" style="123"/>
    <col min="1545" max="1545" width="10.140625" style="123" bestFit="1" customWidth="1"/>
    <col min="1546" max="1792" width="9.140625" style="123"/>
    <col min="1793" max="1793" width="9.5703125" style="123" customWidth="1"/>
    <col min="1794" max="1794" width="42.28515625" style="123" customWidth="1"/>
    <col min="1795" max="1795" width="17.140625" style="123" customWidth="1"/>
    <col min="1796" max="1796" width="13" style="123" customWidth="1"/>
    <col min="1797" max="1797" width="11.140625" style="123" customWidth="1"/>
    <col min="1798" max="1798" width="13.85546875" style="123" customWidth="1"/>
    <col min="1799" max="1799" width="9.28515625" style="123" bestFit="1" customWidth="1"/>
    <col min="1800" max="1800" width="9.140625" style="123"/>
    <col min="1801" max="1801" width="10.140625" style="123" bestFit="1" customWidth="1"/>
    <col min="1802" max="2048" width="9.140625" style="123"/>
    <col min="2049" max="2049" width="9.5703125" style="123" customWidth="1"/>
    <col min="2050" max="2050" width="42.28515625" style="123" customWidth="1"/>
    <col min="2051" max="2051" width="17.140625" style="123" customWidth="1"/>
    <col min="2052" max="2052" width="13" style="123" customWidth="1"/>
    <col min="2053" max="2053" width="11.140625" style="123" customWidth="1"/>
    <col min="2054" max="2054" width="13.85546875" style="123" customWidth="1"/>
    <col min="2055" max="2055" width="9.28515625" style="123" bestFit="1" customWidth="1"/>
    <col min="2056" max="2056" width="9.140625" style="123"/>
    <col min="2057" max="2057" width="10.140625" style="123" bestFit="1" customWidth="1"/>
    <col min="2058" max="2304" width="9.140625" style="123"/>
    <col min="2305" max="2305" width="9.5703125" style="123" customWidth="1"/>
    <col min="2306" max="2306" width="42.28515625" style="123" customWidth="1"/>
    <col min="2307" max="2307" width="17.140625" style="123" customWidth="1"/>
    <col min="2308" max="2308" width="13" style="123" customWidth="1"/>
    <col min="2309" max="2309" width="11.140625" style="123" customWidth="1"/>
    <col min="2310" max="2310" width="13.85546875" style="123" customWidth="1"/>
    <col min="2311" max="2311" width="9.28515625" style="123" bestFit="1" customWidth="1"/>
    <col min="2312" max="2312" width="9.140625" style="123"/>
    <col min="2313" max="2313" width="10.140625" style="123" bestFit="1" customWidth="1"/>
    <col min="2314" max="2560" width="9.140625" style="123"/>
    <col min="2561" max="2561" width="9.5703125" style="123" customWidth="1"/>
    <col min="2562" max="2562" width="42.28515625" style="123" customWidth="1"/>
    <col min="2563" max="2563" width="17.140625" style="123" customWidth="1"/>
    <col min="2564" max="2564" width="13" style="123" customWidth="1"/>
    <col min="2565" max="2565" width="11.140625" style="123" customWidth="1"/>
    <col min="2566" max="2566" width="13.85546875" style="123" customWidth="1"/>
    <col min="2567" max="2567" width="9.28515625" style="123" bestFit="1" customWidth="1"/>
    <col min="2568" max="2568" width="9.140625" style="123"/>
    <col min="2569" max="2569" width="10.140625" style="123" bestFit="1" customWidth="1"/>
    <col min="2570" max="2816" width="9.140625" style="123"/>
    <col min="2817" max="2817" width="9.5703125" style="123" customWidth="1"/>
    <col min="2818" max="2818" width="42.28515625" style="123" customWidth="1"/>
    <col min="2819" max="2819" width="17.140625" style="123" customWidth="1"/>
    <col min="2820" max="2820" width="13" style="123" customWidth="1"/>
    <col min="2821" max="2821" width="11.140625" style="123" customWidth="1"/>
    <col min="2822" max="2822" width="13.85546875" style="123" customWidth="1"/>
    <col min="2823" max="2823" width="9.28515625" style="123" bestFit="1" customWidth="1"/>
    <col min="2824" max="2824" width="9.140625" style="123"/>
    <col min="2825" max="2825" width="10.140625" style="123" bestFit="1" customWidth="1"/>
    <col min="2826" max="3072" width="9.140625" style="123"/>
    <col min="3073" max="3073" width="9.5703125" style="123" customWidth="1"/>
    <col min="3074" max="3074" width="42.28515625" style="123" customWidth="1"/>
    <col min="3075" max="3075" width="17.140625" style="123" customWidth="1"/>
    <col min="3076" max="3076" width="13" style="123" customWidth="1"/>
    <col min="3077" max="3077" width="11.140625" style="123" customWidth="1"/>
    <col min="3078" max="3078" width="13.85546875" style="123" customWidth="1"/>
    <col min="3079" max="3079" width="9.28515625" style="123" bestFit="1" customWidth="1"/>
    <col min="3080" max="3080" width="9.140625" style="123"/>
    <col min="3081" max="3081" width="10.140625" style="123" bestFit="1" customWidth="1"/>
    <col min="3082" max="3328" width="9.140625" style="123"/>
    <col min="3329" max="3329" width="9.5703125" style="123" customWidth="1"/>
    <col min="3330" max="3330" width="42.28515625" style="123" customWidth="1"/>
    <col min="3331" max="3331" width="17.140625" style="123" customWidth="1"/>
    <col min="3332" max="3332" width="13" style="123" customWidth="1"/>
    <col min="3333" max="3333" width="11.140625" style="123" customWidth="1"/>
    <col min="3334" max="3334" width="13.85546875" style="123" customWidth="1"/>
    <col min="3335" max="3335" width="9.28515625" style="123" bestFit="1" customWidth="1"/>
    <col min="3336" max="3336" width="9.140625" style="123"/>
    <col min="3337" max="3337" width="10.140625" style="123" bestFit="1" customWidth="1"/>
    <col min="3338" max="3584" width="9.140625" style="123"/>
    <col min="3585" max="3585" width="9.5703125" style="123" customWidth="1"/>
    <col min="3586" max="3586" width="42.28515625" style="123" customWidth="1"/>
    <col min="3587" max="3587" width="17.140625" style="123" customWidth="1"/>
    <col min="3588" max="3588" width="13" style="123" customWidth="1"/>
    <col min="3589" max="3589" width="11.140625" style="123" customWidth="1"/>
    <col min="3590" max="3590" width="13.85546875" style="123" customWidth="1"/>
    <col min="3591" max="3591" width="9.28515625" style="123" bestFit="1" customWidth="1"/>
    <col min="3592" max="3592" width="9.140625" style="123"/>
    <col min="3593" max="3593" width="10.140625" style="123" bestFit="1" customWidth="1"/>
    <col min="3594" max="3840" width="9.140625" style="123"/>
    <col min="3841" max="3841" width="9.5703125" style="123" customWidth="1"/>
    <col min="3842" max="3842" width="42.28515625" style="123" customWidth="1"/>
    <col min="3843" max="3843" width="17.140625" style="123" customWidth="1"/>
    <col min="3844" max="3844" width="13" style="123" customWidth="1"/>
    <col min="3845" max="3845" width="11.140625" style="123" customWidth="1"/>
    <col min="3846" max="3846" width="13.85546875" style="123" customWidth="1"/>
    <col min="3847" max="3847" width="9.28515625" style="123" bestFit="1" customWidth="1"/>
    <col min="3848" max="3848" width="9.140625" style="123"/>
    <col min="3849" max="3849" width="10.140625" style="123" bestFit="1" customWidth="1"/>
    <col min="3850" max="4096" width="9.140625" style="123"/>
    <col min="4097" max="4097" width="9.5703125" style="123" customWidth="1"/>
    <col min="4098" max="4098" width="42.28515625" style="123" customWidth="1"/>
    <col min="4099" max="4099" width="17.140625" style="123" customWidth="1"/>
    <col min="4100" max="4100" width="13" style="123" customWidth="1"/>
    <col min="4101" max="4101" width="11.140625" style="123" customWidth="1"/>
    <col min="4102" max="4102" width="13.85546875" style="123" customWidth="1"/>
    <col min="4103" max="4103" width="9.28515625" style="123" bestFit="1" customWidth="1"/>
    <col min="4104" max="4104" width="9.140625" style="123"/>
    <col min="4105" max="4105" width="10.140625" style="123" bestFit="1" customWidth="1"/>
    <col min="4106" max="4352" width="9.140625" style="123"/>
    <col min="4353" max="4353" width="9.5703125" style="123" customWidth="1"/>
    <col min="4354" max="4354" width="42.28515625" style="123" customWidth="1"/>
    <col min="4355" max="4355" width="17.140625" style="123" customWidth="1"/>
    <col min="4356" max="4356" width="13" style="123" customWidth="1"/>
    <col min="4357" max="4357" width="11.140625" style="123" customWidth="1"/>
    <col min="4358" max="4358" width="13.85546875" style="123" customWidth="1"/>
    <col min="4359" max="4359" width="9.28515625" style="123" bestFit="1" customWidth="1"/>
    <col min="4360" max="4360" width="9.140625" style="123"/>
    <col min="4361" max="4361" width="10.140625" style="123" bestFit="1" customWidth="1"/>
    <col min="4362" max="4608" width="9.140625" style="123"/>
    <col min="4609" max="4609" width="9.5703125" style="123" customWidth="1"/>
    <col min="4610" max="4610" width="42.28515625" style="123" customWidth="1"/>
    <col min="4611" max="4611" width="17.140625" style="123" customWidth="1"/>
    <col min="4612" max="4612" width="13" style="123" customWidth="1"/>
    <col min="4613" max="4613" width="11.140625" style="123" customWidth="1"/>
    <col min="4614" max="4614" width="13.85546875" style="123" customWidth="1"/>
    <col min="4615" max="4615" width="9.28515625" style="123" bestFit="1" customWidth="1"/>
    <col min="4616" max="4616" width="9.140625" style="123"/>
    <col min="4617" max="4617" width="10.140625" style="123" bestFit="1" customWidth="1"/>
    <col min="4618" max="4864" width="9.140625" style="123"/>
    <col min="4865" max="4865" width="9.5703125" style="123" customWidth="1"/>
    <col min="4866" max="4866" width="42.28515625" style="123" customWidth="1"/>
    <col min="4867" max="4867" width="17.140625" style="123" customWidth="1"/>
    <col min="4868" max="4868" width="13" style="123" customWidth="1"/>
    <col min="4869" max="4869" width="11.140625" style="123" customWidth="1"/>
    <col min="4870" max="4870" width="13.85546875" style="123" customWidth="1"/>
    <col min="4871" max="4871" width="9.28515625" style="123" bestFit="1" customWidth="1"/>
    <col min="4872" max="4872" width="9.140625" style="123"/>
    <col min="4873" max="4873" width="10.140625" style="123" bestFit="1" customWidth="1"/>
    <col min="4874" max="5120" width="9.140625" style="123"/>
    <col min="5121" max="5121" width="9.5703125" style="123" customWidth="1"/>
    <col min="5122" max="5122" width="42.28515625" style="123" customWidth="1"/>
    <col min="5123" max="5123" width="17.140625" style="123" customWidth="1"/>
    <col min="5124" max="5124" width="13" style="123" customWidth="1"/>
    <col min="5125" max="5125" width="11.140625" style="123" customWidth="1"/>
    <col min="5126" max="5126" width="13.85546875" style="123" customWidth="1"/>
    <col min="5127" max="5127" width="9.28515625" style="123" bestFit="1" customWidth="1"/>
    <col min="5128" max="5128" width="9.140625" style="123"/>
    <col min="5129" max="5129" width="10.140625" style="123" bestFit="1" customWidth="1"/>
    <col min="5130" max="5376" width="9.140625" style="123"/>
    <col min="5377" max="5377" width="9.5703125" style="123" customWidth="1"/>
    <col min="5378" max="5378" width="42.28515625" style="123" customWidth="1"/>
    <col min="5379" max="5379" width="17.140625" style="123" customWidth="1"/>
    <col min="5380" max="5380" width="13" style="123" customWidth="1"/>
    <col min="5381" max="5381" width="11.140625" style="123" customWidth="1"/>
    <col min="5382" max="5382" width="13.85546875" style="123" customWidth="1"/>
    <col min="5383" max="5383" width="9.28515625" style="123" bestFit="1" customWidth="1"/>
    <col min="5384" max="5384" width="9.140625" style="123"/>
    <col min="5385" max="5385" width="10.140625" style="123" bestFit="1" customWidth="1"/>
    <col min="5386" max="5632" width="9.140625" style="123"/>
    <col min="5633" max="5633" width="9.5703125" style="123" customWidth="1"/>
    <col min="5634" max="5634" width="42.28515625" style="123" customWidth="1"/>
    <col min="5635" max="5635" width="17.140625" style="123" customWidth="1"/>
    <col min="5636" max="5636" width="13" style="123" customWidth="1"/>
    <col min="5637" max="5637" width="11.140625" style="123" customWidth="1"/>
    <col min="5638" max="5638" width="13.85546875" style="123" customWidth="1"/>
    <col min="5639" max="5639" width="9.28515625" style="123" bestFit="1" customWidth="1"/>
    <col min="5640" max="5640" width="9.140625" style="123"/>
    <col min="5641" max="5641" width="10.140625" style="123" bestFit="1" customWidth="1"/>
    <col min="5642" max="5888" width="9.140625" style="123"/>
    <col min="5889" max="5889" width="9.5703125" style="123" customWidth="1"/>
    <col min="5890" max="5890" width="42.28515625" style="123" customWidth="1"/>
    <col min="5891" max="5891" width="17.140625" style="123" customWidth="1"/>
    <col min="5892" max="5892" width="13" style="123" customWidth="1"/>
    <col min="5893" max="5893" width="11.140625" style="123" customWidth="1"/>
    <col min="5894" max="5894" width="13.85546875" style="123" customWidth="1"/>
    <col min="5895" max="5895" width="9.28515625" style="123" bestFit="1" customWidth="1"/>
    <col min="5896" max="5896" width="9.140625" style="123"/>
    <col min="5897" max="5897" width="10.140625" style="123" bestFit="1" customWidth="1"/>
    <col min="5898" max="6144" width="9.140625" style="123"/>
    <col min="6145" max="6145" width="9.5703125" style="123" customWidth="1"/>
    <col min="6146" max="6146" width="42.28515625" style="123" customWidth="1"/>
    <col min="6147" max="6147" width="17.140625" style="123" customWidth="1"/>
    <col min="6148" max="6148" width="13" style="123" customWidth="1"/>
    <col min="6149" max="6149" width="11.140625" style="123" customWidth="1"/>
    <col min="6150" max="6150" width="13.85546875" style="123" customWidth="1"/>
    <col min="6151" max="6151" width="9.28515625" style="123" bestFit="1" customWidth="1"/>
    <col min="6152" max="6152" width="9.140625" style="123"/>
    <col min="6153" max="6153" width="10.140625" style="123" bestFit="1" customWidth="1"/>
    <col min="6154" max="6400" width="9.140625" style="123"/>
    <col min="6401" max="6401" width="9.5703125" style="123" customWidth="1"/>
    <col min="6402" max="6402" width="42.28515625" style="123" customWidth="1"/>
    <col min="6403" max="6403" width="17.140625" style="123" customWidth="1"/>
    <col min="6404" max="6404" width="13" style="123" customWidth="1"/>
    <col min="6405" max="6405" width="11.140625" style="123" customWidth="1"/>
    <col min="6406" max="6406" width="13.85546875" style="123" customWidth="1"/>
    <col min="6407" max="6407" width="9.28515625" style="123" bestFit="1" customWidth="1"/>
    <col min="6408" max="6408" width="9.140625" style="123"/>
    <col min="6409" max="6409" width="10.140625" style="123" bestFit="1" customWidth="1"/>
    <col min="6410" max="6656" width="9.140625" style="123"/>
    <col min="6657" max="6657" width="9.5703125" style="123" customWidth="1"/>
    <col min="6658" max="6658" width="42.28515625" style="123" customWidth="1"/>
    <col min="6659" max="6659" width="17.140625" style="123" customWidth="1"/>
    <col min="6660" max="6660" width="13" style="123" customWidth="1"/>
    <col min="6661" max="6661" width="11.140625" style="123" customWidth="1"/>
    <col min="6662" max="6662" width="13.85546875" style="123" customWidth="1"/>
    <col min="6663" max="6663" width="9.28515625" style="123" bestFit="1" customWidth="1"/>
    <col min="6664" max="6664" width="9.140625" style="123"/>
    <col min="6665" max="6665" width="10.140625" style="123" bestFit="1" customWidth="1"/>
    <col min="6666" max="6912" width="9.140625" style="123"/>
    <col min="6913" max="6913" width="9.5703125" style="123" customWidth="1"/>
    <col min="6914" max="6914" width="42.28515625" style="123" customWidth="1"/>
    <col min="6915" max="6915" width="17.140625" style="123" customWidth="1"/>
    <col min="6916" max="6916" width="13" style="123" customWidth="1"/>
    <col min="6917" max="6917" width="11.140625" style="123" customWidth="1"/>
    <col min="6918" max="6918" width="13.85546875" style="123" customWidth="1"/>
    <col min="6919" max="6919" width="9.28515625" style="123" bestFit="1" customWidth="1"/>
    <col min="6920" max="6920" width="9.140625" style="123"/>
    <col min="6921" max="6921" width="10.140625" style="123" bestFit="1" customWidth="1"/>
    <col min="6922" max="7168" width="9.140625" style="123"/>
    <col min="7169" max="7169" width="9.5703125" style="123" customWidth="1"/>
    <col min="7170" max="7170" width="42.28515625" style="123" customWidth="1"/>
    <col min="7171" max="7171" width="17.140625" style="123" customWidth="1"/>
    <col min="7172" max="7172" width="13" style="123" customWidth="1"/>
    <col min="7173" max="7173" width="11.140625" style="123" customWidth="1"/>
    <col min="7174" max="7174" width="13.85546875" style="123" customWidth="1"/>
    <col min="7175" max="7175" width="9.28515625" style="123" bestFit="1" customWidth="1"/>
    <col min="7176" max="7176" width="9.140625" style="123"/>
    <col min="7177" max="7177" width="10.140625" style="123" bestFit="1" customWidth="1"/>
    <col min="7178" max="7424" width="9.140625" style="123"/>
    <col min="7425" max="7425" width="9.5703125" style="123" customWidth="1"/>
    <col min="7426" max="7426" width="42.28515625" style="123" customWidth="1"/>
    <col min="7427" max="7427" width="17.140625" style="123" customWidth="1"/>
    <col min="7428" max="7428" width="13" style="123" customWidth="1"/>
    <col min="7429" max="7429" width="11.140625" style="123" customWidth="1"/>
    <col min="7430" max="7430" width="13.85546875" style="123" customWidth="1"/>
    <col min="7431" max="7431" width="9.28515625" style="123" bestFit="1" customWidth="1"/>
    <col min="7432" max="7432" width="9.140625" style="123"/>
    <col min="7433" max="7433" width="10.140625" style="123" bestFit="1" customWidth="1"/>
    <col min="7434" max="7680" width="9.140625" style="123"/>
    <col min="7681" max="7681" width="9.5703125" style="123" customWidth="1"/>
    <col min="7682" max="7682" width="42.28515625" style="123" customWidth="1"/>
    <col min="7683" max="7683" width="17.140625" style="123" customWidth="1"/>
    <col min="7684" max="7684" width="13" style="123" customWidth="1"/>
    <col min="7685" max="7685" width="11.140625" style="123" customWidth="1"/>
    <col min="7686" max="7686" width="13.85546875" style="123" customWidth="1"/>
    <col min="7687" max="7687" width="9.28515625" style="123" bestFit="1" customWidth="1"/>
    <col min="7688" max="7688" width="9.140625" style="123"/>
    <col min="7689" max="7689" width="10.140625" style="123" bestFit="1" customWidth="1"/>
    <col min="7690" max="7936" width="9.140625" style="123"/>
    <col min="7937" max="7937" width="9.5703125" style="123" customWidth="1"/>
    <col min="7938" max="7938" width="42.28515625" style="123" customWidth="1"/>
    <col min="7939" max="7939" width="17.140625" style="123" customWidth="1"/>
    <col min="7940" max="7940" width="13" style="123" customWidth="1"/>
    <col min="7941" max="7941" width="11.140625" style="123" customWidth="1"/>
    <col min="7942" max="7942" width="13.85546875" style="123" customWidth="1"/>
    <col min="7943" max="7943" width="9.28515625" style="123" bestFit="1" customWidth="1"/>
    <col min="7944" max="7944" width="9.140625" style="123"/>
    <col min="7945" max="7945" width="10.140625" style="123" bestFit="1" customWidth="1"/>
    <col min="7946" max="8192" width="9.140625" style="123"/>
    <col min="8193" max="8193" width="9.5703125" style="123" customWidth="1"/>
    <col min="8194" max="8194" width="42.28515625" style="123" customWidth="1"/>
    <col min="8195" max="8195" width="17.140625" style="123" customWidth="1"/>
    <col min="8196" max="8196" width="13" style="123" customWidth="1"/>
    <col min="8197" max="8197" width="11.140625" style="123" customWidth="1"/>
    <col min="8198" max="8198" width="13.85546875" style="123" customWidth="1"/>
    <col min="8199" max="8199" width="9.28515625" style="123" bestFit="1" customWidth="1"/>
    <col min="8200" max="8200" width="9.140625" style="123"/>
    <col min="8201" max="8201" width="10.140625" style="123" bestFit="1" customWidth="1"/>
    <col min="8202" max="8448" width="9.140625" style="123"/>
    <col min="8449" max="8449" width="9.5703125" style="123" customWidth="1"/>
    <col min="8450" max="8450" width="42.28515625" style="123" customWidth="1"/>
    <col min="8451" max="8451" width="17.140625" style="123" customWidth="1"/>
    <col min="8452" max="8452" width="13" style="123" customWidth="1"/>
    <col min="8453" max="8453" width="11.140625" style="123" customWidth="1"/>
    <col min="8454" max="8454" width="13.85546875" style="123" customWidth="1"/>
    <col min="8455" max="8455" width="9.28515625" style="123" bestFit="1" customWidth="1"/>
    <col min="8456" max="8456" width="9.140625" style="123"/>
    <col min="8457" max="8457" width="10.140625" style="123" bestFit="1" customWidth="1"/>
    <col min="8458" max="8704" width="9.140625" style="123"/>
    <col min="8705" max="8705" width="9.5703125" style="123" customWidth="1"/>
    <col min="8706" max="8706" width="42.28515625" style="123" customWidth="1"/>
    <col min="8707" max="8707" width="17.140625" style="123" customWidth="1"/>
    <col min="8708" max="8708" width="13" style="123" customWidth="1"/>
    <col min="8709" max="8709" width="11.140625" style="123" customWidth="1"/>
    <col min="8710" max="8710" width="13.85546875" style="123" customWidth="1"/>
    <col min="8711" max="8711" width="9.28515625" style="123" bestFit="1" customWidth="1"/>
    <col min="8712" max="8712" width="9.140625" style="123"/>
    <col min="8713" max="8713" width="10.140625" style="123" bestFit="1" customWidth="1"/>
    <col min="8714" max="8960" width="9.140625" style="123"/>
    <col min="8961" max="8961" width="9.5703125" style="123" customWidth="1"/>
    <col min="8962" max="8962" width="42.28515625" style="123" customWidth="1"/>
    <col min="8963" max="8963" width="17.140625" style="123" customWidth="1"/>
    <col min="8964" max="8964" width="13" style="123" customWidth="1"/>
    <col min="8965" max="8965" width="11.140625" style="123" customWidth="1"/>
    <col min="8966" max="8966" width="13.85546875" style="123" customWidth="1"/>
    <col min="8967" max="8967" width="9.28515625" style="123" bestFit="1" customWidth="1"/>
    <col min="8968" max="8968" width="9.140625" style="123"/>
    <col min="8969" max="8969" width="10.140625" style="123" bestFit="1" customWidth="1"/>
    <col min="8970" max="9216" width="9.140625" style="123"/>
    <col min="9217" max="9217" width="9.5703125" style="123" customWidth="1"/>
    <col min="9218" max="9218" width="42.28515625" style="123" customWidth="1"/>
    <col min="9219" max="9219" width="17.140625" style="123" customWidth="1"/>
    <col min="9220" max="9220" width="13" style="123" customWidth="1"/>
    <col min="9221" max="9221" width="11.140625" style="123" customWidth="1"/>
    <col min="9222" max="9222" width="13.85546875" style="123" customWidth="1"/>
    <col min="9223" max="9223" width="9.28515625" style="123" bestFit="1" customWidth="1"/>
    <col min="9224" max="9224" width="9.140625" style="123"/>
    <col min="9225" max="9225" width="10.140625" style="123" bestFit="1" customWidth="1"/>
    <col min="9226" max="9472" width="9.140625" style="123"/>
    <col min="9473" max="9473" width="9.5703125" style="123" customWidth="1"/>
    <col min="9474" max="9474" width="42.28515625" style="123" customWidth="1"/>
    <col min="9475" max="9475" width="17.140625" style="123" customWidth="1"/>
    <col min="9476" max="9476" width="13" style="123" customWidth="1"/>
    <col min="9477" max="9477" width="11.140625" style="123" customWidth="1"/>
    <col min="9478" max="9478" width="13.85546875" style="123" customWidth="1"/>
    <col min="9479" max="9479" width="9.28515625" style="123" bestFit="1" customWidth="1"/>
    <col min="9480" max="9480" width="9.140625" style="123"/>
    <col min="9481" max="9481" width="10.140625" style="123" bestFit="1" customWidth="1"/>
    <col min="9482" max="9728" width="9.140625" style="123"/>
    <col min="9729" max="9729" width="9.5703125" style="123" customWidth="1"/>
    <col min="9730" max="9730" width="42.28515625" style="123" customWidth="1"/>
    <col min="9731" max="9731" width="17.140625" style="123" customWidth="1"/>
    <col min="9732" max="9732" width="13" style="123" customWidth="1"/>
    <col min="9733" max="9733" width="11.140625" style="123" customWidth="1"/>
    <col min="9734" max="9734" width="13.85546875" style="123" customWidth="1"/>
    <col min="9735" max="9735" width="9.28515625" style="123" bestFit="1" customWidth="1"/>
    <col min="9736" max="9736" width="9.140625" style="123"/>
    <col min="9737" max="9737" width="10.140625" style="123" bestFit="1" customWidth="1"/>
    <col min="9738" max="9984" width="9.140625" style="123"/>
    <col min="9985" max="9985" width="9.5703125" style="123" customWidth="1"/>
    <col min="9986" max="9986" width="42.28515625" style="123" customWidth="1"/>
    <col min="9987" max="9987" width="17.140625" style="123" customWidth="1"/>
    <col min="9988" max="9988" width="13" style="123" customWidth="1"/>
    <col min="9989" max="9989" width="11.140625" style="123" customWidth="1"/>
    <col min="9990" max="9990" width="13.85546875" style="123" customWidth="1"/>
    <col min="9991" max="9991" width="9.28515625" style="123" bestFit="1" customWidth="1"/>
    <col min="9992" max="9992" width="9.140625" style="123"/>
    <col min="9993" max="9993" width="10.140625" style="123" bestFit="1" customWidth="1"/>
    <col min="9994" max="10240" width="9.140625" style="123"/>
    <col min="10241" max="10241" width="9.5703125" style="123" customWidth="1"/>
    <col min="10242" max="10242" width="42.28515625" style="123" customWidth="1"/>
    <col min="10243" max="10243" width="17.140625" style="123" customWidth="1"/>
    <col min="10244" max="10244" width="13" style="123" customWidth="1"/>
    <col min="10245" max="10245" width="11.140625" style="123" customWidth="1"/>
    <col min="10246" max="10246" width="13.85546875" style="123" customWidth="1"/>
    <col min="10247" max="10247" width="9.28515625" style="123" bestFit="1" customWidth="1"/>
    <col min="10248" max="10248" width="9.140625" style="123"/>
    <col min="10249" max="10249" width="10.140625" style="123" bestFit="1" customWidth="1"/>
    <col min="10250" max="10496" width="9.140625" style="123"/>
    <col min="10497" max="10497" width="9.5703125" style="123" customWidth="1"/>
    <col min="10498" max="10498" width="42.28515625" style="123" customWidth="1"/>
    <col min="10499" max="10499" width="17.140625" style="123" customWidth="1"/>
    <col min="10500" max="10500" width="13" style="123" customWidth="1"/>
    <col min="10501" max="10501" width="11.140625" style="123" customWidth="1"/>
    <col min="10502" max="10502" width="13.85546875" style="123" customWidth="1"/>
    <col min="10503" max="10503" width="9.28515625" style="123" bestFit="1" customWidth="1"/>
    <col min="10504" max="10504" width="9.140625" style="123"/>
    <col min="10505" max="10505" width="10.140625" style="123" bestFit="1" customWidth="1"/>
    <col min="10506" max="10752" width="9.140625" style="123"/>
    <col min="10753" max="10753" width="9.5703125" style="123" customWidth="1"/>
    <col min="10754" max="10754" width="42.28515625" style="123" customWidth="1"/>
    <col min="10755" max="10755" width="17.140625" style="123" customWidth="1"/>
    <col min="10756" max="10756" width="13" style="123" customWidth="1"/>
    <col min="10757" max="10757" width="11.140625" style="123" customWidth="1"/>
    <col min="10758" max="10758" width="13.85546875" style="123" customWidth="1"/>
    <col min="10759" max="10759" width="9.28515625" style="123" bestFit="1" customWidth="1"/>
    <col min="10760" max="10760" width="9.140625" style="123"/>
    <col min="10761" max="10761" width="10.140625" style="123" bestFit="1" customWidth="1"/>
    <col min="10762" max="11008" width="9.140625" style="123"/>
    <col min="11009" max="11009" width="9.5703125" style="123" customWidth="1"/>
    <col min="11010" max="11010" width="42.28515625" style="123" customWidth="1"/>
    <col min="11011" max="11011" width="17.140625" style="123" customWidth="1"/>
    <col min="11012" max="11012" width="13" style="123" customWidth="1"/>
    <col min="11013" max="11013" width="11.140625" style="123" customWidth="1"/>
    <col min="11014" max="11014" width="13.85546875" style="123" customWidth="1"/>
    <col min="11015" max="11015" width="9.28515625" style="123" bestFit="1" customWidth="1"/>
    <col min="11016" max="11016" width="9.140625" style="123"/>
    <col min="11017" max="11017" width="10.140625" style="123" bestFit="1" customWidth="1"/>
    <col min="11018" max="11264" width="9.140625" style="123"/>
    <col min="11265" max="11265" width="9.5703125" style="123" customWidth="1"/>
    <col min="11266" max="11266" width="42.28515625" style="123" customWidth="1"/>
    <col min="11267" max="11267" width="17.140625" style="123" customWidth="1"/>
    <col min="11268" max="11268" width="13" style="123" customWidth="1"/>
    <col min="11269" max="11269" width="11.140625" style="123" customWidth="1"/>
    <col min="11270" max="11270" width="13.85546875" style="123" customWidth="1"/>
    <col min="11271" max="11271" width="9.28515625" style="123" bestFit="1" customWidth="1"/>
    <col min="11272" max="11272" width="9.140625" style="123"/>
    <col min="11273" max="11273" width="10.140625" style="123" bestFit="1" customWidth="1"/>
    <col min="11274" max="11520" width="9.140625" style="123"/>
    <col min="11521" max="11521" width="9.5703125" style="123" customWidth="1"/>
    <col min="11522" max="11522" width="42.28515625" style="123" customWidth="1"/>
    <col min="11523" max="11523" width="17.140625" style="123" customWidth="1"/>
    <col min="11524" max="11524" width="13" style="123" customWidth="1"/>
    <col min="11525" max="11525" width="11.140625" style="123" customWidth="1"/>
    <col min="11526" max="11526" width="13.85546875" style="123" customWidth="1"/>
    <col min="11527" max="11527" width="9.28515625" style="123" bestFit="1" customWidth="1"/>
    <col min="11528" max="11528" width="9.140625" style="123"/>
    <col min="11529" max="11529" width="10.140625" style="123" bestFit="1" customWidth="1"/>
    <col min="11530" max="11776" width="9.140625" style="123"/>
    <col min="11777" max="11777" width="9.5703125" style="123" customWidth="1"/>
    <col min="11778" max="11778" width="42.28515625" style="123" customWidth="1"/>
    <col min="11779" max="11779" width="17.140625" style="123" customWidth="1"/>
    <col min="11780" max="11780" width="13" style="123" customWidth="1"/>
    <col min="11781" max="11781" width="11.140625" style="123" customWidth="1"/>
    <col min="11782" max="11782" width="13.85546875" style="123" customWidth="1"/>
    <col min="11783" max="11783" width="9.28515625" style="123" bestFit="1" customWidth="1"/>
    <col min="11784" max="11784" width="9.140625" style="123"/>
    <col min="11785" max="11785" width="10.140625" style="123" bestFit="1" customWidth="1"/>
    <col min="11786" max="12032" width="9.140625" style="123"/>
    <col min="12033" max="12033" width="9.5703125" style="123" customWidth="1"/>
    <col min="12034" max="12034" width="42.28515625" style="123" customWidth="1"/>
    <col min="12035" max="12035" width="17.140625" style="123" customWidth="1"/>
    <col min="12036" max="12036" width="13" style="123" customWidth="1"/>
    <col min="12037" max="12037" width="11.140625" style="123" customWidth="1"/>
    <col min="12038" max="12038" width="13.85546875" style="123" customWidth="1"/>
    <col min="12039" max="12039" width="9.28515625" style="123" bestFit="1" customWidth="1"/>
    <col min="12040" max="12040" width="9.140625" style="123"/>
    <col min="12041" max="12041" width="10.140625" style="123" bestFit="1" customWidth="1"/>
    <col min="12042" max="12288" width="9.140625" style="123"/>
    <col min="12289" max="12289" width="9.5703125" style="123" customWidth="1"/>
    <col min="12290" max="12290" width="42.28515625" style="123" customWidth="1"/>
    <col min="12291" max="12291" width="17.140625" style="123" customWidth="1"/>
    <col min="12292" max="12292" width="13" style="123" customWidth="1"/>
    <col min="12293" max="12293" width="11.140625" style="123" customWidth="1"/>
    <col min="12294" max="12294" width="13.85546875" style="123" customWidth="1"/>
    <col min="12295" max="12295" width="9.28515625" style="123" bestFit="1" customWidth="1"/>
    <col min="12296" max="12296" width="9.140625" style="123"/>
    <col min="12297" max="12297" width="10.140625" style="123" bestFit="1" customWidth="1"/>
    <col min="12298" max="12544" width="9.140625" style="123"/>
    <col min="12545" max="12545" width="9.5703125" style="123" customWidth="1"/>
    <col min="12546" max="12546" width="42.28515625" style="123" customWidth="1"/>
    <col min="12547" max="12547" width="17.140625" style="123" customWidth="1"/>
    <col min="12548" max="12548" width="13" style="123" customWidth="1"/>
    <col min="12549" max="12549" width="11.140625" style="123" customWidth="1"/>
    <col min="12550" max="12550" width="13.85546875" style="123" customWidth="1"/>
    <col min="12551" max="12551" width="9.28515625" style="123" bestFit="1" customWidth="1"/>
    <col min="12552" max="12552" width="9.140625" style="123"/>
    <col min="12553" max="12553" width="10.140625" style="123" bestFit="1" customWidth="1"/>
    <col min="12554" max="12800" width="9.140625" style="123"/>
    <col min="12801" max="12801" width="9.5703125" style="123" customWidth="1"/>
    <col min="12802" max="12802" width="42.28515625" style="123" customWidth="1"/>
    <col min="12803" max="12803" width="17.140625" style="123" customWidth="1"/>
    <col min="12804" max="12804" width="13" style="123" customWidth="1"/>
    <col min="12805" max="12805" width="11.140625" style="123" customWidth="1"/>
    <col min="12806" max="12806" width="13.85546875" style="123" customWidth="1"/>
    <col min="12807" max="12807" width="9.28515625" style="123" bestFit="1" customWidth="1"/>
    <col min="12808" max="12808" width="9.140625" style="123"/>
    <col min="12809" max="12809" width="10.140625" style="123" bestFit="1" customWidth="1"/>
    <col min="12810" max="13056" width="9.140625" style="123"/>
    <col min="13057" max="13057" width="9.5703125" style="123" customWidth="1"/>
    <col min="13058" max="13058" width="42.28515625" style="123" customWidth="1"/>
    <col min="13059" max="13059" width="17.140625" style="123" customWidth="1"/>
    <col min="13060" max="13060" width="13" style="123" customWidth="1"/>
    <col min="13061" max="13061" width="11.140625" style="123" customWidth="1"/>
    <col min="13062" max="13062" width="13.85546875" style="123" customWidth="1"/>
    <col min="13063" max="13063" width="9.28515625" style="123" bestFit="1" customWidth="1"/>
    <col min="13064" max="13064" width="9.140625" style="123"/>
    <col min="13065" max="13065" width="10.140625" style="123" bestFit="1" customWidth="1"/>
    <col min="13066" max="13312" width="9.140625" style="123"/>
    <col min="13313" max="13313" width="9.5703125" style="123" customWidth="1"/>
    <col min="13314" max="13314" width="42.28515625" style="123" customWidth="1"/>
    <col min="13315" max="13315" width="17.140625" style="123" customWidth="1"/>
    <col min="13316" max="13316" width="13" style="123" customWidth="1"/>
    <col min="13317" max="13317" width="11.140625" style="123" customWidth="1"/>
    <col min="13318" max="13318" width="13.85546875" style="123" customWidth="1"/>
    <col min="13319" max="13319" width="9.28515625" style="123" bestFit="1" customWidth="1"/>
    <col min="13320" max="13320" width="9.140625" style="123"/>
    <col min="13321" max="13321" width="10.140625" style="123" bestFit="1" customWidth="1"/>
    <col min="13322" max="13568" width="9.140625" style="123"/>
    <col min="13569" max="13569" width="9.5703125" style="123" customWidth="1"/>
    <col min="13570" max="13570" width="42.28515625" style="123" customWidth="1"/>
    <col min="13571" max="13571" width="17.140625" style="123" customWidth="1"/>
    <col min="13572" max="13572" width="13" style="123" customWidth="1"/>
    <col min="13573" max="13573" width="11.140625" style="123" customWidth="1"/>
    <col min="13574" max="13574" width="13.85546875" style="123" customWidth="1"/>
    <col min="13575" max="13575" width="9.28515625" style="123" bestFit="1" customWidth="1"/>
    <col min="13576" max="13576" width="9.140625" style="123"/>
    <col min="13577" max="13577" width="10.140625" style="123" bestFit="1" customWidth="1"/>
    <col min="13578" max="13824" width="9.140625" style="123"/>
    <col min="13825" max="13825" width="9.5703125" style="123" customWidth="1"/>
    <col min="13826" max="13826" width="42.28515625" style="123" customWidth="1"/>
    <col min="13827" max="13827" width="17.140625" style="123" customWidth="1"/>
    <col min="13828" max="13828" width="13" style="123" customWidth="1"/>
    <col min="13829" max="13829" width="11.140625" style="123" customWidth="1"/>
    <col min="13830" max="13830" width="13.85546875" style="123" customWidth="1"/>
    <col min="13831" max="13831" width="9.28515625" style="123" bestFit="1" customWidth="1"/>
    <col min="13832" max="13832" width="9.140625" style="123"/>
    <col min="13833" max="13833" width="10.140625" style="123" bestFit="1" customWidth="1"/>
    <col min="13834" max="14080" width="9.140625" style="123"/>
    <col min="14081" max="14081" width="9.5703125" style="123" customWidth="1"/>
    <col min="14082" max="14082" width="42.28515625" style="123" customWidth="1"/>
    <col min="14083" max="14083" width="17.140625" style="123" customWidth="1"/>
    <col min="14084" max="14084" width="13" style="123" customWidth="1"/>
    <col min="14085" max="14085" width="11.140625" style="123" customWidth="1"/>
    <col min="14086" max="14086" width="13.85546875" style="123" customWidth="1"/>
    <col min="14087" max="14087" width="9.28515625" style="123" bestFit="1" customWidth="1"/>
    <col min="14088" max="14088" width="9.140625" style="123"/>
    <col min="14089" max="14089" width="10.140625" style="123" bestFit="1" customWidth="1"/>
    <col min="14090" max="14336" width="9.140625" style="123"/>
    <col min="14337" max="14337" width="9.5703125" style="123" customWidth="1"/>
    <col min="14338" max="14338" width="42.28515625" style="123" customWidth="1"/>
    <col min="14339" max="14339" width="17.140625" style="123" customWidth="1"/>
    <col min="14340" max="14340" width="13" style="123" customWidth="1"/>
    <col min="14341" max="14341" width="11.140625" style="123" customWidth="1"/>
    <col min="14342" max="14342" width="13.85546875" style="123" customWidth="1"/>
    <col min="14343" max="14343" width="9.28515625" style="123" bestFit="1" customWidth="1"/>
    <col min="14344" max="14344" width="9.140625" style="123"/>
    <col min="14345" max="14345" width="10.140625" style="123" bestFit="1" customWidth="1"/>
    <col min="14346" max="14592" width="9.140625" style="123"/>
    <col min="14593" max="14593" width="9.5703125" style="123" customWidth="1"/>
    <col min="14594" max="14594" width="42.28515625" style="123" customWidth="1"/>
    <col min="14595" max="14595" width="17.140625" style="123" customWidth="1"/>
    <col min="14596" max="14596" width="13" style="123" customWidth="1"/>
    <col min="14597" max="14597" width="11.140625" style="123" customWidth="1"/>
    <col min="14598" max="14598" width="13.85546875" style="123" customWidth="1"/>
    <col min="14599" max="14599" width="9.28515625" style="123" bestFit="1" customWidth="1"/>
    <col min="14600" max="14600" width="9.140625" style="123"/>
    <col min="14601" max="14601" width="10.140625" style="123" bestFit="1" customWidth="1"/>
    <col min="14602" max="14848" width="9.140625" style="123"/>
    <col min="14849" max="14849" width="9.5703125" style="123" customWidth="1"/>
    <col min="14850" max="14850" width="42.28515625" style="123" customWidth="1"/>
    <col min="14851" max="14851" width="17.140625" style="123" customWidth="1"/>
    <col min="14852" max="14852" width="13" style="123" customWidth="1"/>
    <col min="14853" max="14853" width="11.140625" style="123" customWidth="1"/>
    <col min="14854" max="14854" width="13.85546875" style="123" customWidth="1"/>
    <col min="14855" max="14855" width="9.28515625" style="123" bestFit="1" customWidth="1"/>
    <col min="14856" max="14856" width="9.140625" style="123"/>
    <col min="14857" max="14857" width="10.140625" style="123" bestFit="1" customWidth="1"/>
    <col min="14858" max="15104" width="9.140625" style="123"/>
    <col min="15105" max="15105" width="9.5703125" style="123" customWidth="1"/>
    <col min="15106" max="15106" width="42.28515625" style="123" customWidth="1"/>
    <col min="15107" max="15107" width="17.140625" style="123" customWidth="1"/>
    <col min="15108" max="15108" width="13" style="123" customWidth="1"/>
    <col min="15109" max="15109" width="11.140625" style="123" customWidth="1"/>
    <col min="15110" max="15110" width="13.85546875" style="123" customWidth="1"/>
    <col min="15111" max="15111" width="9.28515625" style="123" bestFit="1" customWidth="1"/>
    <col min="15112" max="15112" width="9.140625" style="123"/>
    <col min="15113" max="15113" width="10.140625" style="123" bestFit="1" customWidth="1"/>
    <col min="15114" max="15360" width="9.140625" style="123"/>
    <col min="15361" max="15361" width="9.5703125" style="123" customWidth="1"/>
    <col min="15362" max="15362" width="42.28515625" style="123" customWidth="1"/>
    <col min="15363" max="15363" width="17.140625" style="123" customWidth="1"/>
    <col min="15364" max="15364" width="13" style="123" customWidth="1"/>
    <col min="15365" max="15365" width="11.140625" style="123" customWidth="1"/>
    <col min="15366" max="15366" width="13.85546875" style="123" customWidth="1"/>
    <col min="15367" max="15367" width="9.28515625" style="123" bestFit="1" customWidth="1"/>
    <col min="15368" max="15368" width="9.140625" style="123"/>
    <col min="15369" max="15369" width="10.140625" style="123" bestFit="1" customWidth="1"/>
    <col min="15370" max="15616" width="9.140625" style="123"/>
    <col min="15617" max="15617" width="9.5703125" style="123" customWidth="1"/>
    <col min="15618" max="15618" width="42.28515625" style="123" customWidth="1"/>
    <col min="15619" max="15619" width="17.140625" style="123" customWidth="1"/>
    <col min="15620" max="15620" width="13" style="123" customWidth="1"/>
    <col min="15621" max="15621" width="11.140625" style="123" customWidth="1"/>
    <col min="15622" max="15622" width="13.85546875" style="123" customWidth="1"/>
    <col min="15623" max="15623" width="9.28515625" style="123" bestFit="1" customWidth="1"/>
    <col min="15624" max="15624" width="9.140625" style="123"/>
    <col min="15625" max="15625" width="10.140625" style="123" bestFit="1" customWidth="1"/>
    <col min="15626" max="15872" width="9.140625" style="123"/>
    <col min="15873" max="15873" width="9.5703125" style="123" customWidth="1"/>
    <col min="15874" max="15874" width="42.28515625" style="123" customWidth="1"/>
    <col min="15875" max="15875" width="17.140625" style="123" customWidth="1"/>
    <col min="15876" max="15876" width="13" style="123" customWidth="1"/>
    <col min="15877" max="15877" width="11.140625" style="123" customWidth="1"/>
    <col min="15878" max="15878" width="13.85546875" style="123" customWidth="1"/>
    <col min="15879" max="15879" width="9.28515625" style="123" bestFit="1" customWidth="1"/>
    <col min="15880" max="15880" width="9.140625" style="123"/>
    <col min="15881" max="15881" width="10.140625" style="123" bestFit="1" customWidth="1"/>
    <col min="15882" max="16128" width="9.140625" style="123"/>
    <col min="16129" max="16129" width="9.5703125" style="123" customWidth="1"/>
    <col min="16130" max="16130" width="42.28515625" style="123" customWidth="1"/>
    <col min="16131" max="16131" width="17.140625" style="123" customWidth="1"/>
    <col min="16132" max="16132" width="13" style="123" customWidth="1"/>
    <col min="16133" max="16133" width="11.140625" style="123" customWidth="1"/>
    <col min="16134" max="16134" width="13.85546875" style="123" customWidth="1"/>
    <col min="16135" max="16135" width="9.28515625" style="123" bestFit="1" customWidth="1"/>
    <col min="16136" max="16136" width="9.140625" style="123"/>
    <col min="16137" max="16137" width="10.140625" style="123" bestFit="1" customWidth="1"/>
    <col min="16138" max="16384" width="9.140625" style="123"/>
  </cols>
  <sheetData>
    <row r="1" spans="1:7" ht="18.75">
      <c r="A1" s="121"/>
      <c r="B1" s="122"/>
      <c r="C1" s="180"/>
      <c r="D1" s="181" t="s">
        <v>202</v>
      </c>
      <c r="E1" s="5"/>
      <c r="F1" s="5"/>
    </row>
    <row r="2" spans="1:7" ht="19.5" customHeight="1">
      <c r="A2" s="121"/>
      <c r="B2" s="122"/>
      <c r="C2" s="180"/>
      <c r="D2" s="346" t="s">
        <v>0</v>
      </c>
      <c r="E2" s="346"/>
      <c r="F2" s="346"/>
    </row>
    <row r="3" spans="1:7" ht="18.75">
      <c r="A3" s="121"/>
      <c r="B3" s="124"/>
      <c r="C3" s="182"/>
      <c r="D3" s="183" t="s">
        <v>328</v>
      </c>
      <c r="E3" s="40"/>
      <c r="F3" s="40"/>
    </row>
    <row r="4" spans="1:7" ht="18">
      <c r="A4" s="347" t="s">
        <v>203</v>
      </c>
      <c r="B4" s="347"/>
      <c r="C4" s="347"/>
      <c r="D4" s="347"/>
      <c r="E4" s="347"/>
      <c r="F4" s="347"/>
    </row>
    <row r="5" spans="1:7" ht="18">
      <c r="A5" s="125"/>
      <c r="B5" s="348">
        <v>12312301000</v>
      </c>
      <c r="C5" s="348"/>
      <c r="D5" s="348"/>
      <c r="E5" s="125"/>
      <c r="F5" s="125"/>
    </row>
    <row r="6" spans="1:7" ht="11.25" customHeight="1">
      <c r="A6" s="122"/>
      <c r="B6" s="349" t="s">
        <v>157</v>
      </c>
      <c r="C6" s="349"/>
      <c r="D6" s="349"/>
      <c r="E6" s="122"/>
      <c r="F6" s="126" t="s">
        <v>204</v>
      </c>
    </row>
    <row r="7" spans="1:7">
      <c r="A7" s="127"/>
      <c r="B7" s="350" t="s">
        <v>205</v>
      </c>
      <c r="C7" s="352" t="s">
        <v>4</v>
      </c>
      <c r="D7" s="352" t="s">
        <v>38</v>
      </c>
      <c r="E7" s="354" t="s">
        <v>39</v>
      </c>
      <c r="F7" s="355"/>
    </row>
    <row r="8" spans="1:7" ht="24">
      <c r="A8" s="128" t="s">
        <v>144</v>
      </c>
      <c r="B8" s="351"/>
      <c r="C8" s="353"/>
      <c r="D8" s="353"/>
      <c r="E8" s="129" t="s">
        <v>40</v>
      </c>
      <c r="F8" s="129" t="s">
        <v>206</v>
      </c>
    </row>
    <row r="9" spans="1:7">
      <c r="A9" s="130">
        <v>1</v>
      </c>
      <c r="B9" s="131">
        <v>2</v>
      </c>
      <c r="C9" s="184"/>
      <c r="D9" s="185">
        <v>3</v>
      </c>
      <c r="E9" s="130">
        <v>4</v>
      </c>
      <c r="F9" s="130">
        <v>5</v>
      </c>
    </row>
    <row r="10" spans="1:7">
      <c r="A10" s="132">
        <v>10000000</v>
      </c>
      <c r="B10" s="133" t="s">
        <v>207</v>
      </c>
      <c r="C10" s="202">
        <f>D10+E10</f>
        <v>23525.213999999996</v>
      </c>
      <c r="D10" s="202">
        <f>D12+D16+D32+D11</f>
        <v>23450.213999999996</v>
      </c>
      <c r="E10" s="205">
        <f>E13+E16+E40</f>
        <v>75</v>
      </c>
      <c r="F10" s="205" t="s">
        <v>123</v>
      </c>
      <c r="G10" s="134"/>
    </row>
    <row r="11" spans="1:7" ht="24">
      <c r="A11" s="132">
        <v>11020200</v>
      </c>
      <c r="B11" s="133" t="s">
        <v>275</v>
      </c>
      <c r="C11" s="202">
        <f>D11</f>
        <v>35.14</v>
      </c>
      <c r="D11" s="202">
        <v>35.14</v>
      </c>
      <c r="E11" s="205"/>
      <c r="F11" s="205"/>
      <c r="G11" s="134"/>
    </row>
    <row r="12" spans="1:7">
      <c r="A12" s="132">
        <v>14000000</v>
      </c>
      <c r="B12" s="135" t="s">
        <v>280</v>
      </c>
      <c r="C12" s="202">
        <f>D12+E12</f>
        <v>2168.0119999999997</v>
      </c>
      <c r="D12" s="202">
        <f>D13+D14+D15</f>
        <v>2168.0119999999997</v>
      </c>
      <c r="E12" s="205"/>
      <c r="F12" s="205"/>
      <c r="G12" s="134"/>
    </row>
    <row r="13" spans="1:7" ht="39" customHeight="1">
      <c r="A13" s="139">
        <v>14040000</v>
      </c>
      <c r="B13" s="201" t="s">
        <v>279</v>
      </c>
      <c r="C13" s="206">
        <f t="shared" ref="C13:C78" si="0">D13+E13</f>
        <v>2017.934</v>
      </c>
      <c r="D13" s="206">
        <v>2017.934</v>
      </c>
      <c r="E13" s="202"/>
      <c r="F13" s="202"/>
      <c r="G13" s="134"/>
    </row>
    <row r="14" spans="1:7" ht="27.75" customHeight="1">
      <c r="A14" s="139">
        <v>14021900</v>
      </c>
      <c r="B14" s="199" t="s">
        <v>276</v>
      </c>
      <c r="C14" s="206">
        <f t="shared" ref="C14" si="1">D14+E14</f>
        <v>35.454000000000001</v>
      </c>
      <c r="D14" s="206">
        <v>35.454000000000001</v>
      </c>
      <c r="E14" s="202"/>
      <c r="F14" s="202"/>
      <c r="G14" s="134"/>
    </row>
    <row r="15" spans="1:7" ht="33.75" customHeight="1">
      <c r="A15" s="139">
        <v>14031900</v>
      </c>
      <c r="B15" s="200" t="s">
        <v>277</v>
      </c>
      <c r="C15" s="206">
        <f t="shared" si="0"/>
        <v>114.624</v>
      </c>
      <c r="D15" s="206">
        <v>114.624</v>
      </c>
      <c r="E15" s="202"/>
      <c r="F15" s="202"/>
      <c r="G15" s="134"/>
    </row>
    <row r="16" spans="1:7" ht="24.75" customHeight="1">
      <c r="A16" s="132">
        <v>18000000</v>
      </c>
      <c r="B16" s="136" t="s">
        <v>208</v>
      </c>
      <c r="C16" s="202">
        <f t="shared" si="0"/>
        <v>21247.061999999998</v>
      </c>
      <c r="D16" s="202">
        <f>D17+D28</f>
        <v>21247.061999999998</v>
      </c>
      <c r="E16" s="202">
        <f>E17+E28</f>
        <v>0</v>
      </c>
      <c r="F16" s="207" t="s">
        <v>123</v>
      </c>
      <c r="G16" s="134"/>
    </row>
    <row r="17" spans="1:9">
      <c r="A17" s="132">
        <v>18010000</v>
      </c>
      <c r="B17" s="137" t="s">
        <v>209</v>
      </c>
      <c r="C17" s="202">
        <f t="shared" si="0"/>
        <v>16728.833999999999</v>
      </c>
      <c r="D17" s="202">
        <f>D21+D22+D23+D24+D25+D26+D27</f>
        <v>16728.833999999999</v>
      </c>
      <c r="E17" s="202"/>
      <c r="F17" s="202"/>
      <c r="G17" s="134"/>
    </row>
    <row r="18" spans="1:9" ht="2.25" hidden="1" customHeight="1">
      <c r="A18" s="132">
        <v>18010000</v>
      </c>
      <c r="B18" s="138" t="s">
        <v>210</v>
      </c>
      <c r="C18" s="202">
        <f t="shared" si="0"/>
        <v>0</v>
      </c>
      <c r="D18" s="202"/>
      <c r="E18" s="202"/>
      <c r="F18" s="207"/>
      <c r="G18" s="134"/>
    </row>
    <row r="19" spans="1:9" ht="48" hidden="1">
      <c r="A19" s="132">
        <v>18010000</v>
      </c>
      <c r="B19" s="138" t="s">
        <v>211</v>
      </c>
      <c r="C19" s="202">
        <f t="shared" si="0"/>
        <v>0</v>
      </c>
      <c r="D19" s="202"/>
      <c r="E19" s="202"/>
      <c r="F19" s="207"/>
      <c r="G19" s="134"/>
    </row>
    <row r="20" spans="1:9" ht="48" hidden="1">
      <c r="A20" s="132">
        <v>18010000</v>
      </c>
      <c r="B20" s="138" t="s">
        <v>212</v>
      </c>
      <c r="C20" s="202">
        <f t="shared" si="0"/>
        <v>0</v>
      </c>
      <c r="D20" s="202"/>
      <c r="E20" s="202"/>
      <c r="F20" s="207"/>
      <c r="G20" s="134"/>
    </row>
    <row r="21" spans="1:9" ht="48">
      <c r="A21" s="139">
        <v>18010300</v>
      </c>
      <c r="B21" s="138" t="s">
        <v>213</v>
      </c>
      <c r="C21" s="202">
        <f t="shared" si="0"/>
        <v>50</v>
      </c>
      <c r="D21" s="206">
        <v>50</v>
      </c>
      <c r="E21" s="202"/>
      <c r="F21" s="207"/>
      <c r="G21" s="134"/>
      <c r="I21" s="140"/>
    </row>
    <row r="22" spans="1:9" ht="48">
      <c r="A22" s="139">
        <v>18010400</v>
      </c>
      <c r="B22" s="138" t="s">
        <v>214</v>
      </c>
      <c r="C22" s="202">
        <f t="shared" si="0"/>
        <v>50</v>
      </c>
      <c r="D22" s="206">
        <v>50</v>
      </c>
      <c r="E22" s="202"/>
      <c r="F22" s="207"/>
      <c r="G22" s="134"/>
      <c r="I22" s="140"/>
    </row>
    <row r="23" spans="1:9">
      <c r="A23" s="139">
        <v>18010500</v>
      </c>
      <c r="B23" s="141" t="s">
        <v>215</v>
      </c>
      <c r="C23" s="202">
        <f t="shared" si="0"/>
        <v>13107.31</v>
      </c>
      <c r="D23" s="206">
        <v>13107.31</v>
      </c>
      <c r="E23" s="202"/>
      <c r="F23" s="207"/>
      <c r="G23" s="134"/>
    </row>
    <row r="24" spans="1:9">
      <c r="A24" s="139">
        <v>18010600</v>
      </c>
      <c r="B24" s="141" t="s">
        <v>216</v>
      </c>
      <c r="C24" s="202">
        <f t="shared" si="0"/>
        <v>3102.6990000000001</v>
      </c>
      <c r="D24" s="206">
        <v>3102.6990000000001</v>
      </c>
      <c r="E24" s="202"/>
      <c r="F24" s="207"/>
      <c r="G24" s="134"/>
    </row>
    <row r="25" spans="1:9">
      <c r="A25" s="139">
        <v>18010700</v>
      </c>
      <c r="B25" s="141" t="s">
        <v>217</v>
      </c>
      <c r="C25" s="202">
        <f t="shared" si="0"/>
        <v>50</v>
      </c>
      <c r="D25" s="206">
        <v>50</v>
      </c>
      <c r="E25" s="202"/>
      <c r="F25" s="207"/>
      <c r="G25" s="134"/>
    </row>
    <row r="26" spans="1:9">
      <c r="A26" s="139">
        <v>18010900</v>
      </c>
      <c r="B26" s="141" t="s">
        <v>218</v>
      </c>
      <c r="C26" s="202">
        <f t="shared" si="0"/>
        <v>360</v>
      </c>
      <c r="D26" s="206">
        <v>360</v>
      </c>
      <c r="E26" s="202"/>
      <c r="F26" s="207"/>
      <c r="G26" s="134"/>
    </row>
    <row r="27" spans="1:9" ht="24">
      <c r="A27" s="139">
        <v>18030100</v>
      </c>
      <c r="B27" s="141" t="s">
        <v>278</v>
      </c>
      <c r="C27" s="202">
        <f t="shared" si="0"/>
        <v>8.8249999999999993</v>
      </c>
      <c r="D27" s="206">
        <v>8.8249999999999993</v>
      </c>
      <c r="E27" s="202"/>
      <c r="F27" s="207"/>
      <c r="G27" s="134"/>
    </row>
    <row r="28" spans="1:9">
      <c r="A28" s="132">
        <v>18050000</v>
      </c>
      <c r="B28" s="142" t="s">
        <v>219</v>
      </c>
      <c r="C28" s="202">
        <f t="shared" si="0"/>
        <v>4518.2280000000001</v>
      </c>
      <c r="D28" s="202">
        <f>D29+D30</f>
        <v>4518.2280000000001</v>
      </c>
      <c r="E28" s="202">
        <f>E29+E30</f>
        <v>0</v>
      </c>
      <c r="F28" s="202">
        <f>F29+F30</f>
        <v>0</v>
      </c>
      <c r="G28" s="134"/>
    </row>
    <row r="29" spans="1:9">
      <c r="A29" s="139">
        <v>18050300</v>
      </c>
      <c r="B29" s="143" t="s">
        <v>220</v>
      </c>
      <c r="C29" s="202">
        <f t="shared" si="0"/>
        <v>994.22799999999995</v>
      </c>
      <c r="D29" s="206">
        <v>994.22799999999995</v>
      </c>
      <c r="E29" s="208"/>
      <c r="F29" s="208"/>
      <c r="G29" s="134"/>
    </row>
    <row r="30" spans="1:9">
      <c r="A30" s="139">
        <v>18050400</v>
      </c>
      <c r="B30" s="143" t="s">
        <v>221</v>
      </c>
      <c r="C30" s="202">
        <f t="shared" si="0"/>
        <v>3524</v>
      </c>
      <c r="D30" s="206">
        <v>3524</v>
      </c>
      <c r="E30" s="208"/>
      <c r="F30" s="208"/>
      <c r="G30" s="134"/>
    </row>
    <row r="31" spans="1:9" hidden="1">
      <c r="A31" s="139"/>
      <c r="B31" s="141"/>
      <c r="C31" s="202">
        <f t="shared" si="0"/>
        <v>0</v>
      </c>
      <c r="D31" s="206"/>
      <c r="E31" s="208"/>
      <c r="F31" s="208"/>
      <c r="G31" s="134"/>
    </row>
    <row r="32" spans="1:9" s="146" customFormat="1" hidden="1">
      <c r="A32" s="132">
        <v>19000000</v>
      </c>
      <c r="B32" s="144" t="s">
        <v>222</v>
      </c>
      <c r="C32" s="202">
        <f t="shared" si="0"/>
        <v>0</v>
      </c>
      <c r="D32" s="207">
        <f>D33+D38</f>
        <v>0</v>
      </c>
      <c r="E32" s="207">
        <f>E33+E38</f>
        <v>0</v>
      </c>
      <c r="F32" s="207" t="s">
        <v>123</v>
      </c>
      <c r="G32" s="145"/>
    </row>
    <row r="33" spans="1:7" s="146" customFormat="1" hidden="1">
      <c r="A33" s="132">
        <v>19010000</v>
      </c>
      <c r="B33" s="144" t="s">
        <v>223</v>
      </c>
      <c r="C33" s="202">
        <f t="shared" si="0"/>
        <v>0</v>
      </c>
      <c r="D33" s="207">
        <f>D34+D35+D36+D37</f>
        <v>0</v>
      </c>
      <c r="E33" s="207">
        <f>E34+E35+E36+E37</f>
        <v>0</v>
      </c>
      <c r="F33" s="207" t="s">
        <v>123</v>
      </c>
      <c r="G33" s="145"/>
    </row>
    <row r="34" spans="1:7" hidden="1">
      <c r="A34" s="139"/>
      <c r="B34" s="141"/>
      <c r="C34" s="202">
        <f t="shared" si="0"/>
        <v>0</v>
      </c>
      <c r="D34" s="206"/>
      <c r="E34" s="208"/>
      <c r="F34" s="208"/>
      <c r="G34" s="134"/>
    </row>
    <row r="35" spans="1:7" hidden="1">
      <c r="A35" s="139"/>
      <c r="B35" s="141"/>
      <c r="C35" s="202">
        <f t="shared" si="0"/>
        <v>0</v>
      </c>
      <c r="D35" s="206"/>
      <c r="E35" s="208"/>
      <c r="F35" s="208"/>
      <c r="G35" s="134"/>
    </row>
    <row r="36" spans="1:7" ht="45" hidden="1" customHeight="1">
      <c r="A36" s="139"/>
      <c r="B36" s="147"/>
      <c r="C36" s="202">
        <f t="shared" si="0"/>
        <v>0</v>
      </c>
      <c r="D36" s="206"/>
      <c r="E36" s="208"/>
      <c r="F36" s="208"/>
      <c r="G36" s="134"/>
    </row>
    <row r="37" spans="1:7" ht="0.75" customHeight="1">
      <c r="A37" s="139"/>
      <c r="B37" s="141"/>
      <c r="C37" s="202">
        <f t="shared" si="0"/>
        <v>0</v>
      </c>
      <c r="D37" s="206"/>
      <c r="E37" s="208"/>
      <c r="F37" s="208" t="s">
        <v>123</v>
      </c>
      <c r="G37" s="134"/>
    </row>
    <row r="38" spans="1:7" s="146" customFormat="1" ht="15.75" hidden="1" customHeight="1">
      <c r="A38" s="132"/>
      <c r="B38" s="144"/>
      <c r="C38" s="202">
        <f t="shared" si="0"/>
        <v>0</v>
      </c>
      <c r="D38" s="202"/>
      <c r="E38" s="207">
        <f>E39</f>
        <v>0</v>
      </c>
      <c r="F38" s="207" t="s">
        <v>123</v>
      </c>
      <c r="G38" s="145"/>
    </row>
    <row r="39" spans="1:7" ht="15.75" hidden="1" customHeight="1">
      <c r="A39" s="139"/>
      <c r="B39" s="141"/>
      <c r="C39" s="202">
        <f t="shared" si="0"/>
        <v>0</v>
      </c>
      <c r="D39" s="206"/>
      <c r="E39" s="208"/>
      <c r="F39" s="208" t="s">
        <v>123</v>
      </c>
      <c r="G39" s="134"/>
    </row>
    <row r="40" spans="1:7" ht="15.75" customHeight="1">
      <c r="A40" s="132">
        <v>19010000</v>
      </c>
      <c r="B40" s="144" t="s">
        <v>223</v>
      </c>
      <c r="C40" s="202">
        <f t="shared" si="0"/>
        <v>75</v>
      </c>
      <c r="D40" s="202">
        <f>D41+D42</f>
        <v>0</v>
      </c>
      <c r="E40" s="202">
        <f>E41+E42</f>
        <v>75</v>
      </c>
      <c r="F40" s="202">
        <f>F41+F42</f>
        <v>0</v>
      </c>
      <c r="G40" s="134"/>
    </row>
    <row r="41" spans="1:7" ht="39.75" customHeight="1">
      <c r="A41" s="139">
        <v>19010100</v>
      </c>
      <c r="B41" s="141" t="s">
        <v>224</v>
      </c>
      <c r="C41" s="202">
        <f t="shared" si="0"/>
        <v>40</v>
      </c>
      <c r="D41" s="206"/>
      <c r="E41" s="206">
        <v>40</v>
      </c>
      <c r="F41" s="206"/>
      <c r="G41" s="134"/>
    </row>
    <row r="42" spans="1:7" ht="52.5" customHeight="1">
      <c r="A42" s="139">
        <v>19010300</v>
      </c>
      <c r="B42" s="141" t="s">
        <v>225</v>
      </c>
      <c r="C42" s="202">
        <f t="shared" si="0"/>
        <v>35</v>
      </c>
      <c r="D42" s="206"/>
      <c r="E42" s="206">
        <v>35</v>
      </c>
      <c r="F42" s="206"/>
      <c r="G42" s="134"/>
    </row>
    <row r="43" spans="1:7" ht="13.5" customHeight="1">
      <c r="A43" s="148">
        <v>20000000</v>
      </c>
      <c r="B43" s="149" t="s">
        <v>226</v>
      </c>
      <c r="C43" s="202">
        <f t="shared" si="0"/>
        <v>900.89700000000005</v>
      </c>
      <c r="D43" s="209">
        <f>D44+D51+D55+D49</f>
        <v>890.89700000000005</v>
      </c>
      <c r="E43" s="209">
        <f>E54+E55+E60+E45</f>
        <v>10</v>
      </c>
      <c r="F43" s="209">
        <f>F54+F55</f>
        <v>0</v>
      </c>
      <c r="G43" s="134"/>
    </row>
    <row r="44" spans="1:7" ht="24" customHeight="1">
      <c r="A44" s="150">
        <v>21000000</v>
      </c>
      <c r="B44" s="151" t="s">
        <v>227</v>
      </c>
      <c r="C44" s="202">
        <f t="shared" si="0"/>
        <v>30</v>
      </c>
      <c r="D44" s="203">
        <f>D46</f>
        <v>30</v>
      </c>
      <c r="E44" s="203"/>
      <c r="F44" s="203" t="s">
        <v>123</v>
      </c>
      <c r="G44" s="134"/>
    </row>
    <row r="45" spans="1:7" ht="23.25" hidden="1" customHeight="1">
      <c r="A45" s="139">
        <v>21010300</v>
      </c>
      <c r="B45" s="152" t="s">
        <v>228</v>
      </c>
      <c r="C45" s="202">
        <f t="shared" si="0"/>
        <v>0</v>
      </c>
      <c r="D45" s="210"/>
      <c r="E45" s="210"/>
      <c r="F45" s="210" t="s">
        <v>123</v>
      </c>
      <c r="G45" s="134"/>
    </row>
    <row r="46" spans="1:7" ht="15.75" customHeight="1">
      <c r="A46" s="139">
        <v>21081100</v>
      </c>
      <c r="B46" s="152" t="s">
        <v>229</v>
      </c>
      <c r="C46" s="202">
        <f>D46</f>
        <v>30</v>
      </c>
      <c r="D46" s="206">
        <v>30</v>
      </c>
      <c r="E46" s="208" t="s">
        <v>123</v>
      </c>
      <c r="F46" s="208" t="s">
        <v>123</v>
      </c>
      <c r="G46" s="134"/>
    </row>
    <row r="47" spans="1:7" ht="24" hidden="1" customHeight="1">
      <c r="A47" s="139">
        <v>21081300</v>
      </c>
      <c r="B47" s="153" t="s">
        <v>230</v>
      </c>
      <c r="C47" s="202" t="e">
        <f t="shared" si="0"/>
        <v>#VALUE!</v>
      </c>
      <c r="D47" s="206"/>
      <c r="E47" s="211" t="s">
        <v>123</v>
      </c>
      <c r="F47" s="211" t="s">
        <v>123</v>
      </c>
      <c r="G47" s="134"/>
    </row>
    <row r="48" spans="1:7" ht="9" hidden="1" customHeight="1">
      <c r="A48" s="150">
        <v>22000000</v>
      </c>
      <c r="B48" s="154" t="s">
        <v>231</v>
      </c>
      <c r="C48" s="202" t="e">
        <f t="shared" si="0"/>
        <v>#VALUE!</v>
      </c>
      <c r="D48" s="203">
        <f>D51</f>
        <v>50</v>
      </c>
      <c r="E48" s="212" t="s">
        <v>123</v>
      </c>
      <c r="F48" s="212" t="s">
        <v>123</v>
      </c>
      <c r="G48" s="134"/>
    </row>
    <row r="49" spans="1:7" ht="14.25" customHeight="1">
      <c r="A49" s="155">
        <v>22010000</v>
      </c>
      <c r="B49" s="154" t="s">
        <v>232</v>
      </c>
      <c r="C49" s="202">
        <f t="shared" si="0"/>
        <v>809.66600000000005</v>
      </c>
      <c r="D49" s="203">
        <f>D50</f>
        <v>809.66600000000005</v>
      </c>
      <c r="E49" s="213">
        <f>E50</f>
        <v>0</v>
      </c>
      <c r="F49" s="213">
        <f>F50</f>
        <v>0</v>
      </c>
      <c r="G49" s="134"/>
    </row>
    <row r="50" spans="1:7" ht="24.75" customHeight="1">
      <c r="A50" s="156">
        <v>22012500</v>
      </c>
      <c r="B50" s="225" t="s">
        <v>233</v>
      </c>
      <c r="C50" s="206">
        <f t="shared" si="0"/>
        <v>809.66600000000005</v>
      </c>
      <c r="D50" s="223">
        <v>809.66600000000005</v>
      </c>
      <c r="E50" s="212"/>
      <c r="F50" s="212"/>
      <c r="G50" s="134"/>
    </row>
    <row r="51" spans="1:7" ht="13.5" customHeight="1">
      <c r="A51" s="132">
        <v>22090000</v>
      </c>
      <c r="B51" s="157" t="s">
        <v>234</v>
      </c>
      <c r="C51" s="202">
        <f>D51</f>
        <v>50</v>
      </c>
      <c r="D51" s="202">
        <f>D52+D53</f>
        <v>50</v>
      </c>
      <c r="E51" s="214" t="s">
        <v>123</v>
      </c>
      <c r="F51" s="214" t="s">
        <v>123</v>
      </c>
      <c r="G51" s="134"/>
    </row>
    <row r="52" spans="1:7" ht="35.25" customHeight="1">
      <c r="A52" s="139">
        <v>22090100</v>
      </c>
      <c r="B52" s="152" t="s">
        <v>235</v>
      </c>
      <c r="C52" s="202">
        <f t="shared" si="0"/>
        <v>30</v>
      </c>
      <c r="D52" s="206">
        <v>30</v>
      </c>
      <c r="E52" s="211"/>
      <c r="F52" s="211"/>
      <c r="G52" s="134"/>
    </row>
    <row r="53" spans="1:7" ht="36.75" customHeight="1">
      <c r="A53" s="139">
        <v>22090400</v>
      </c>
      <c r="B53" s="152" t="s">
        <v>236</v>
      </c>
      <c r="C53" s="202">
        <f t="shared" si="0"/>
        <v>20</v>
      </c>
      <c r="D53" s="206">
        <v>20</v>
      </c>
      <c r="E53" s="211"/>
      <c r="F53" s="211"/>
      <c r="G53" s="134"/>
    </row>
    <row r="54" spans="1:7" ht="0.75" hidden="1" customHeight="1">
      <c r="A54" s="158">
        <v>21080000</v>
      </c>
      <c r="B54" s="159" t="s">
        <v>237</v>
      </c>
      <c r="C54" s="202">
        <f t="shared" si="0"/>
        <v>0</v>
      </c>
      <c r="D54" s="203"/>
      <c r="E54" s="204"/>
      <c r="F54" s="204"/>
      <c r="G54" s="134"/>
    </row>
    <row r="55" spans="1:7" ht="17.25" customHeight="1">
      <c r="A55" s="158">
        <v>24000000</v>
      </c>
      <c r="B55" s="159" t="s">
        <v>238</v>
      </c>
      <c r="C55" s="202">
        <f t="shared" si="0"/>
        <v>1.2310000000000001</v>
      </c>
      <c r="D55" s="203">
        <f>D57</f>
        <v>1.2310000000000001</v>
      </c>
      <c r="E55" s="204">
        <f>E59</f>
        <v>0</v>
      </c>
      <c r="F55" s="204"/>
      <c r="G55" s="134"/>
    </row>
    <row r="56" spans="1:7" ht="6" hidden="1" customHeight="1">
      <c r="A56" s="160">
        <v>24030000</v>
      </c>
      <c r="B56" s="161" t="s">
        <v>239</v>
      </c>
      <c r="C56" s="202" t="e">
        <f t="shared" si="0"/>
        <v>#VALUE!</v>
      </c>
      <c r="D56" s="202"/>
      <c r="E56" s="215" t="s">
        <v>123</v>
      </c>
      <c r="F56" s="215" t="s">
        <v>123</v>
      </c>
      <c r="G56" s="134"/>
    </row>
    <row r="57" spans="1:7" ht="15" customHeight="1">
      <c r="A57" s="162">
        <v>24060300</v>
      </c>
      <c r="B57" s="163" t="s">
        <v>240</v>
      </c>
      <c r="C57" s="202">
        <f>D57</f>
        <v>1.2310000000000001</v>
      </c>
      <c r="D57" s="206">
        <v>1.2310000000000001</v>
      </c>
      <c r="E57" s="216" t="s">
        <v>123</v>
      </c>
      <c r="F57" s="216" t="s">
        <v>123</v>
      </c>
      <c r="G57" s="134"/>
    </row>
    <row r="58" spans="1:7" ht="0.75" customHeight="1">
      <c r="A58" s="162">
        <v>24110600</v>
      </c>
      <c r="B58" s="164" t="s">
        <v>241</v>
      </c>
      <c r="C58" s="202" t="e">
        <f t="shared" si="0"/>
        <v>#VALUE!</v>
      </c>
      <c r="D58" s="208" t="s">
        <v>145</v>
      </c>
      <c r="E58" s="217" t="s">
        <v>123</v>
      </c>
      <c r="F58" s="217" t="s">
        <v>123</v>
      </c>
      <c r="G58" s="134"/>
    </row>
    <row r="59" spans="1:7" ht="11.25" hidden="1" customHeight="1">
      <c r="A59" s="165">
        <v>24062100</v>
      </c>
      <c r="B59" s="166" t="s">
        <v>242</v>
      </c>
      <c r="C59" s="202" t="e">
        <f t="shared" si="0"/>
        <v>#VALUE!</v>
      </c>
      <c r="D59" s="206" t="s">
        <v>123</v>
      </c>
      <c r="E59" s="216"/>
      <c r="F59" s="216" t="s">
        <v>123</v>
      </c>
      <c r="G59" s="134"/>
    </row>
    <row r="60" spans="1:7">
      <c r="A60" s="158">
        <v>25000000</v>
      </c>
      <c r="B60" s="167" t="s">
        <v>243</v>
      </c>
      <c r="C60" s="202">
        <f t="shared" si="0"/>
        <v>10</v>
      </c>
      <c r="D60" s="218"/>
      <c r="E60" s="219">
        <f>E61+E62</f>
        <v>10</v>
      </c>
      <c r="F60" s="220"/>
      <c r="G60" s="134"/>
    </row>
    <row r="61" spans="1:7" ht="33.75" hidden="1" customHeight="1">
      <c r="A61" s="162">
        <v>25010100</v>
      </c>
      <c r="B61" s="168" t="s">
        <v>244</v>
      </c>
      <c r="C61" s="202">
        <f t="shared" si="0"/>
        <v>0</v>
      </c>
      <c r="D61" s="208"/>
      <c r="E61" s="221"/>
      <c r="F61" s="216"/>
      <c r="G61" s="134"/>
    </row>
    <row r="62" spans="1:7" ht="14.25" customHeight="1">
      <c r="A62" s="162">
        <v>25010300</v>
      </c>
      <c r="B62" s="168" t="s">
        <v>245</v>
      </c>
      <c r="C62" s="202">
        <f t="shared" si="0"/>
        <v>10</v>
      </c>
      <c r="D62" s="208"/>
      <c r="E62" s="221">
        <v>10</v>
      </c>
      <c r="F62" s="216"/>
      <c r="G62" s="134"/>
    </row>
    <row r="63" spans="1:7" ht="15.75" hidden="1" customHeight="1">
      <c r="A63" s="158">
        <v>30000000</v>
      </c>
      <c r="B63" s="167" t="s">
        <v>246</v>
      </c>
      <c r="C63" s="202">
        <f t="shared" si="0"/>
        <v>0</v>
      </c>
      <c r="D63" s="218">
        <f>D64</f>
        <v>0</v>
      </c>
      <c r="E63" s="204">
        <f>E64+E67</f>
        <v>0</v>
      </c>
      <c r="F63" s="204">
        <f>F64+F67</f>
        <v>0</v>
      </c>
      <c r="G63" s="134"/>
    </row>
    <row r="64" spans="1:7" ht="15.75" hidden="1" customHeight="1">
      <c r="A64" s="162">
        <v>31000000</v>
      </c>
      <c r="B64" s="168" t="s">
        <v>247</v>
      </c>
      <c r="C64" s="202">
        <f t="shared" si="0"/>
        <v>0</v>
      </c>
      <c r="D64" s="208">
        <f>D65</f>
        <v>0</v>
      </c>
      <c r="E64" s="217">
        <f>E66</f>
        <v>0</v>
      </c>
      <c r="F64" s="217">
        <f>F66</f>
        <v>0</v>
      </c>
      <c r="G64" s="134"/>
    </row>
    <row r="65" spans="1:8" ht="56.25" hidden="1" customHeight="1">
      <c r="A65" s="162">
        <v>31010200</v>
      </c>
      <c r="B65" s="169" t="s">
        <v>248</v>
      </c>
      <c r="C65" s="202">
        <f t="shared" si="0"/>
        <v>0</v>
      </c>
      <c r="D65" s="208">
        <v>0</v>
      </c>
      <c r="E65" s="217"/>
      <c r="F65" s="216"/>
      <c r="G65" s="134"/>
    </row>
    <row r="66" spans="1:8" ht="37.5" hidden="1" customHeight="1">
      <c r="A66" s="170">
        <v>31030000</v>
      </c>
      <c r="B66" s="164" t="s">
        <v>249</v>
      </c>
      <c r="C66" s="202" t="e">
        <f t="shared" si="0"/>
        <v>#VALUE!</v>
      </c>
      <c r="D66" s="208" t="s">
        <v>123</v>
      </c>
      <c r="E66" s="206"/>
      <c r="F66" s="206"/>
      <c r="G66" s="134"/>
    </row>
    <row r="67" spans="1:8" ht="22.5" hidden="1" customHeight="1">
      <c r="A67" s="171">
        <v>33000000</v>
      </c>
      <c r="B67" s="172" t="s">
        <v>250</v>
      </c>
      <c r="C67" s="202" t="e">
        <f t="shared" si="0"/>
        <v>#VALUE!</v>
      </c>
      <c r="D67" s="207" t="s">
        <v>123</v>
      </c>
      <c r="E67" s="206"/>
      <c r="F67" s="206"/>
      <c r="G67" s="134"/>
    </row>
    <row r="68" spans="1:8" ht="44.25" hidden="1" customHeight="1">
      <c r="A68" s="171">
        <v>33010100</v>
      </c>
      <c r="B68" s="173" t="s">
        <v>251</v>
      </c>
      <c r="C68" s="202" t="e">
        <f t="shared" si="0"/>
        <v>#VALUE!</v>
      </c>
      <c r="D68" s="208" t="s">
        <v>123</v>
      </c>
      <c r="E68" s="206"/>
      <c r="F68" s="206"/>
      <c r="G68" s="134"/>
    </row>
    <row r="69" spans="1:8" hidden="1">
      <c r="A69" s="158">
        <v>50000000</v>
      </c>
      <c r="B69" s="174" t="s">
        <v>252</v>
      </c>
      <c r="C69" s="202" t="e">
        <f t="shared" si="0"/>
        <v>#VALUE!</v>
      </c>
      <c r="D69" s="218" t="s">
        <v>123</v>
      </c>
      <c r="E69" s="204">
        <f>E70+E71</f>
        <v>0</v>
      </c>
      <c r="F69" s="220" t="s">
        <v>123</v>
      </c>
      <c r="G69" s="134"/>
    </row>
    <row r="70" spans="1:8" hidden="1">
      <c r="A70" s="162"/>
      <c r="B70" s="162"/>
      <c r="C70" s="202" t="e">
        <f t="shared" si="0"/>
        <v>#VALUE!</v>
      </c>
      <c r="D70" s="208" t="s">
        <v>123</v>
      </c>
      <c r="E70" s="217"/>
      <c r="F70" s="216" t="s">
        <v>123</v>
      </c>
      <c r="G70" s="134"/>
    </row>
    <row r="71" spans="1:8" ht="0.75" hidden="1" customHeight="1">
      <c r="A71" s="162"/>
      <c r="B71" s="175"/>
      <c r="C71" s="202" t="e">
        <f t="shared" si="0"/>
        <v>#VALUE!</v>
      </c>
      <c r="D71" s="208" t="s">
        <v>123</v>
      </c>
      <c r="E71" s="221"/>
      <c r="F71" s="216" t="s">
        <v>123</v>
      </c>
      <c r="G71" s="134"/>
    </row>
    <row r="72" spans="1:8">
      <c r="A72" s="162"/>
      <c r="B72" s="176" t="s">
        <v>253</v>
      </c>
      <c r="C72" s="202">
        <f t="shared" si="0"/>
        <v>24426.110999999997</v>
      </c>
      <c r="D72" s="202">
        <f>D10+D43+D63</f>
        <v>24341.110999999997</v>
      </c>
      <c r="E72" s="222">
        <f>E43+E10+E63+E69</f>
        <v>85</v>
      </c>
      <c r="F72" s="222">
        <f>F66+F68+F28</f>
        <v>0</v>
      </c>
      <c r="G72" s="134"/>
    </row>
    <row r="73" spans="1:8" ht="15" customHeight="1">
      <c r="A73" s="160">
        <v>40000000</v>
      </c>
      <c r="B73" s="177" t="s">
        <v>254</v>
      </c>
      <c r="C73" s="202">
        <f t="shared" si="0"/>
        <v>9632.5509999999995</v>
      </c>
      <c r="D73" s="202">
        <f>D74+D76</f>
        <v>1142.2420000000002</v>
      </c>
      <c r="E73" s="222">
        <f>F73</f>
        <v>8490.3089999999993</v>
      </c>
      <c r="F73" s="222">
        <f>F74+F76</f>
        <v>8490.3089999999993</v>
      </c>
      <c r="G73" s="134"/>
    </row>
    <row r="74" spans="1:8" ht="29.25" customHeight="1">
      <c r="A74" s="158">
        <v>41050000</v>
      </c>
      <c r="B74" s="158" t="s">
        <v>255</v>
      </c>
      <c r="C74" s="202">
        <f t="shared" si="0"/>
        <v>8586.2479999999996</v>
      </c>
      <c r="D74" s="223">
        <f>D75</f>
        <v>95.938999999999993</v>
      </c>
      <c r="E74" s="224">
        <f>E75</f>
        <v>8490.3089999999993</v>
      </c>
      <c r="F74" s="224">
        <f>F75</f>
        <v>8490.3089999999993</v>
      </c>
      <c r="G74" s="134"/>
    </row>
    <row r="75" spans="1:8" ht="15" customHeight="1">
      <c r="A75" s="162">
        <v>41053900</v>
      </c>
      <c r="B75" s="162" t="s">
        <v>256</v>
      </c>
      <c r="C75" s="202">
        <f t="shared" si="0"/>
        <v>8586.2479999999996</v>
      </c>
      <c r="D75" s="206">
        <v>95.938999999999993</v>
      </c>
      <c r="E75" s="217">
        <v>8490.3089999999993</v>
      </c>
      <c r="F75" s="206">
        <v>8490.3089999999993</v>
      </c>
      <c r="G75" s="134"/>
    </row>
    <row r="76" spans="1:8" ht="27" customHeight="1">
      <c r="A76" s="178">
        <v>41040000</v>
      </c>
      <c r="B76" s="179" t="s">
        <v>257</v>
      </c>
      <c r="C76" s="202">
        <f t="shared" si="0"/>
        <v>1046.3030000000001</v>
      </c>
      <c r="D76" s="223">
        <v>1046.3030000000001</v>
      </c>
      <c r="E76" s="224"/>
      <c r="F76" s="223">
        <f>F78</f>
        <v>0</v>
      </c>
      <c r="G76" s="134"/>
    </row>
    <row r="77" spans="1:8" ht="43.5" hidden="1" customHeight="1">
      <c r="A77" s="162">
        <v>41034400</v>
      </c>
      <c r="B77" s="175" t="s">
        <v>258</v>
      </c>
      <c r="C77" s="202">
        <f t="shared" si="0"/>
        <v>0</v>
      </c>
      <c r="D77" s="206"/>
      <c r="E77" s="217">
        <f>F77</f>
        <v>0</v>
      </c>
      <c r="F77" s="208"/>
      <c r="G77" s="134"/>
    </row>
    <row r="78" spans="1:8" ht="14.25" customHeight="1">
      <c r="A78" s="162">
        <v>41040400</v>
      </c>
      <c r="B78" s="162" t="s">
        <v>259</v>
      </c>
      <c r="C78" s="202">
        <f t="shared" si="0"/>
        <v>1046.3030000000001</v>
      </c>
      <c r="D78" s="206">
        <v>1046.3030000000001</v>
      </c>
      <c r="E78" s="217"/>
      <c r="F78" s="206"/>
      <c r="G78" s="134"/>
    </row>
    <row r="79" spans="1:8">
      <c r="A79" s="162"/>
      <c r="B79" s="176" t="s">
        <v>260</v>
      </c>
      <c r="C79" s="202">
        <f>D79+E79</f>
        <v>34058.661999999997</v>
      </c>
      <c r="D79" s="202">
        <f>D72+D73</f>
        <v>25483.352999999996</v>
      </c>
      <c r="E79" s="222">
        <f>E72+E73</f>
        <v>8575.3089999999993</v>
      </c>
      <c r="F79" s="222">
        <f>F72+F73</f>
        <v>8490.3089999999993</v>
      </c>
      <c r="G79" s="134"/>
      <c r="H79" s="277"/>
    </row>
    <row r="80" spans="1:8" s="5" customFormat="1" ht="27.75" customHeight="1">
      <c r="B80" s="5" t="s">
        <v>22</v>
      </c>
      <c r="C80" s="181"/>
      <c r="D80" s="181"/>
      <c r="E80" s="5" t="s">
        <v>23</v>
      </c>
      <c r="H80" s="240"/>
    </row>
    <row r="81" spans="2:6" ht="15.75">
      <c r="B81" s="41"/>
      <c r="C81" s="186"/>
      <c r="D81" s="187"/>
      <c r="E81" s="41"/>
      <c r="F81" s="41"/>
    </row>
    <row r="82" spans="2:6">
      <c r="C82" s="233"/>
      <c r="D82" s="189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41" workbookViewId="0">
      <selection activeCell="G43" sqref="G4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164</v>
      </c>
      <c r="H1" s="85"/>
    </row>
    <row r="2" spans="1:9">
      <c r="G2" s="327" t="s">
        <v>165</v>
      </c>
      <c r="H2" s="327"/>
    </row>
    <row r="3" spans="1:9">
      <c r="G3" s="4" t="s">
        <v>329</v>
      </c>
    </row>
    <row r="4" spans="1:9" ht="21" customHeight="1" thickBot="1">
      <c r="A4" s="359" t="s">
        <v>174</v>
      </c>
      <c r="B4" s="359"/>
      <c r="C4" s="359"/>
      <c r="D4" s="359"/>
      <c r="E4" s="359"/>
      <c r="F4" s="359"/>
      <c r="G4" s="359"/>
      <c r="H4" s="359"/>
      <c r="I4" s="359"/>
    </row>
    <row r="5" spans="1:9" ht="169.5" customHeight="1" thickBot="1">
      <c r="A5" s="86" t="s">
        <v>166</v>
      </c>
      <c r="B5" s="87" t="s">
        <v>24</v>
      </c>
      <c r="C5" s="87" t="s">
        <v>25</v>
      </c>
      <c r="D5" s="87" t="s">
        <v>26</v>
      </c>
      <c r="E5" s="87" t="s">
        <v>167</v>
      </c>
      <c r="F5" s="87" t="s">
        <v>168</v>
      </c>
      <c r="G5" s="87" t="s">
        <v>169</v>
      </c>
      <c r="H5" s="87" t="s">
        <v>170</v>
      </c>
      <c r="I5" s="87" t="s">
        <v>171</v>
      </c>
    </row>
    <row r="6" spans="1:9" ht="13.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ht="13.5" thickBot="1">
      <c r="A7" s="360" t="s">
        <v>172</v>
      </c>
      <c r="B7" s="361"/>
      <c r="C7" s="361"/>
      <c r="D7" s="361"/>
      <c r="E7" s="361"/>
      <c r="F7" s="361"/>
      <c r="G7" s="361"/>
      <c r="H7" s="361"/>
      <c r="I7" s="362"/>
    </row>
    <row r="8" spans="1:9" ht="77.25" thickBot="1">
      <c r="A8" s="90">
        <v>210150</v>
      </c>
      <c r="B8" s="90">
        <v>150</v>
      </c>
      <c r="C8" s="91" t="s">
        <v>33</v>
      </c>
      <c r="D8" s="291" t="s">
        <v>173</v>
      </c>
      <c r="E8" s="292" t="s">
        <v>175</v>
      </c>
      <c r="F8" s="92">
        <v>2020</v>
      </c>
      <c r="G8" s="93">
        <v>402.73200000000003</v>
      </c>
      <c r="H8" s="93">
        <v>402.73200000000003</v>
      </c>
      <c r="I8" s="90">
        <v>100</v>
      </c>
    </row>
    <row r="9" spans="1:9" ht="26.25" hidden="1" customHeight="1" thickBot="1">
      <c r="A9" s="90">
        <v>210150</v>
      </c>
      <c r="B9" s="90">
        <v>150</v>
      </c>
      <c r="C9" s="91" t="s">
        <v>33</v>
      </c>
      <c r="D9" s="291" t="s">
        <v>173</v>
      </c>
      <c r="E9" s="293"/>
      <c r="F9" s="92">
        <v>2020</v>
      </c>
      <c r="G9" s="93"/>
      <c r="H9" s="93"/>
      <c r="I9" s="90"/>
    </row>
    <row r="10" spans="1:9" ht="26.25" hidden="1" customHeight="1" thickBot="1">
      <c r="A10" s="90">
        <v>210150</v>
      </c>
      <c r="B10" s="90">
        <v>150</v>
      </c>
      <c r="C10" s="91" t="s">
        <v>33</v>
      </c>
      <c r="D10" s="291" t="s">
        <v>173</v>
      </c>
      <c r="E10" s="293"/>
      <c r="F10" s="92">
        <v>2020</v>
      </c>
      <c r="G10" s="93"/>
      <c r="H10" s="93"/>
      <c r="I10" s="90"/>
    </row>
    <row r="11" spans="1:9" ht="77.25" thickBot="1">
      <c r="A11" s="90">
        <v>210150</v>
      </c>
      <c r="B11" s="90">
        <v>150</v>
      </c>
      <c r="C11" s="91" t="s">
        <v>33</v>
      </c>
      <c r="D11" s="291" t="s">
        <v>173</v>
      </c>
      <c r="E11" s="293" t="s">
        <v>176</v>
      </c>
      <c r="F11" s="92">
        <v>2020</v>
      </c>
      <c r="G11" s="93">
        <v>350.4</v>
      </c>
      <c r="H11" s="93">
        <v>350.4</v>
      </c>
      <c r="I11" s="90">
        <v>100</v>
      </c>
    </row>
    <row r="12" spans="1:9" ht="39" thickBot="1">
      <c r="A12" s="90">
        <v>216030</v>
      </c>
      <c r="B12" s="90">
        <v>6030</v>
      </c>
      <c r="C12" s="91" t="s">
        <v>28</v>
      </c>
      <c r="D12" s="291" t="s">
        <v>29</v>
      </c>
      <c r="E12" s="293" t="s">
        <v>201</v>
      </c>
      <c r="F12" s="92">
        <v>2020</v>
      </c>
      <c r="G12" s="93">
        <v>607.27200000000005</v>
      </c>
      <c r="H12" s="93">
        <v>607.27200000000005</v>
      </c>
      <c r="I12" s="90">
        <v>100</v>
      </c>
    </row>
    <row r="13" spans="1:9" ht="115.5" thickBot="1">
      <c r="A13" s="90">
        <v>217461</v>
      </c>
      <c r="B13" s="90">
        <v>7461</v>
      </c>
      <c r="C13" s="294" t="s">
        <v>34</v>
      </c>
      <c r="D13" s="295" t="s">
        <v>19</v>
      </c>
      <c r="E13" s="293" t="s">
        <v>285</v>
      </c>
      <c r="F13" s="92">
        <v>2020</v>
      </c>
      <c r="G13" s="93">
        <v>159.46</v>
      </c>
      <c r="H13" s="93">
        <f>G13</f>
        <v>159.46</v>
      </c>
      <c r="I13" s="90">
        <v>100</v>
      </c>
    </row>
    <row r="14" spans="1:9" ht="64.5" thickBot="1">
      <c r="A14" s="90">
        <v>217330</v>
      </c>
      <c r="B14" s="90">
        <v>7330</v>
      </c>
      <c r="C14" s="294" t="s">
        <v>27</v>
      </c>
      <c r="D14" s="295" t="s">
        <v>18</v>
      </c>
      <c r="E14" s="293" t="s">
        <v>286</v>
      </c>
      <c r="F14" s="92">
        <v>2020</v>
      </c>
      <c r="G14" s="93">
        <v>159.501</v>
      </c>
      <c r="H14" s="93">
        <f t="shared" ref="H14:H31" si="0">G14</f>
        <v>159.501</v>
      </c>
      <c r="I14" s="90">
        <v>100</v>
      </c>
    </row>
    <row r="15" spans="1:9" ht="64.5" thickBot="1">
      <c r="A15" s="90">
        <v>215062</v>
      </c>
      <c r="B15" s="90">
        <v>5062</v>
      </c>
      <c r="C15" s="294" t="s">
        <v>91</v>
      </c>
      <c r="D15" s="295" t="s">
        <v>92</v>
      </c>
      <c r="E15" s="293" t="s">
        <v>267</v>
      </c>
      <c r="F15" s="92">
        <v>2020</v>
      </c>
      <c r="G15" s="93">
        <v>102.01</v>
      </c>
      <c r="H15" s="93">
        <f t="shared" si="0"/>
        <v>102.01</v>
      </c>
      <c r="I15" s="90">
        <v>100</v>
      </c>
    </row>
    <row r="16" spans="1:9" ht="51.75" thickBot="1">
      <c r="A16" s="90">
        <v>216030</v>
      </c>
      <c r="B16" s="90">
        <v>6030</v>
      </c>
      <c r="C16" s="91" t="s">
        <v>28</v>
      </c>
      <c r="D16" s="291" t="s">
        <v>29</v>
      </c>
      <c r="E16" s="293" t="s">
        <v>268</v>
      </c>
      <c r="F16" s="92">
        <v>2020</v>
      </c>
      <c r="G16" s="93">
        <v>124.208</v>
      </c>
      <c r="H16" s="93">
        <f t="shared" si="0"/>
        <v>124.208</v>
      </c>
      <c r="I16" s="90">
        <v>100</v>
      </c>
    </row>
    <row r="17" spans="1:9" ht="64.5" thickBot="1">
      <c r="A17" s="90">
        <v>217330</v>
      </c>
      <c r="B17" s="90">
        <v>7330</v>
      </c>
      <c r="C17" s="294" t="s">
        <v>27</v>
      </c>
      <c r="D17" s="295" t="s">
        <v>18</v>
      </c>
      <c r="E17" s="293" t="s">
        <v>269</v>
      </c>
      <c r="F17" s="92">
        <v>2020</v>
      </c>
      <c r="G17" s="93">
        <v>160</v>
      </c>
      <c r="H17" s="93">
        <f t="shared" si="0"/>
        <v>160</v>
      </c>
      <c r="I17" s="90">
        <v>100</v>
      </c>
    </row>
    <row r="18" spans="1:9" ht="64.5" thickBot="1">
      <c r="A18" s="90">
        <v>217330</v>
      </c>
      <c r="B18" s="90">
        <v>7330</v>
      </c>
      <c r="C18" s="294" t="s">
        <v>27</v>
      </c>
      <c r="D18" s="295" t="s">
        <v>18</v>
      </c>
      <c r="E18" s="293" t="s">
        <v>270</v>
      </c>
      <c r="F18" s="92">
        <v>2020</v>
      </c>
      <c r="G18" s="93">
        <v>489.94900000000001</v>
      </c>
      <c r="H18" s="93">
        <f t="shared" si="0"/>
        <v>489.94900000000001</v>
      </c>
      <c r="I18" s="90">
        <v>100</v>
      </c>
    </row>
    <row r="19" spans="1:9" ht="41.25" customHeight="1" thickBot="1">
      <c r="A19" s="90">
        <v>216011</v>
      </c>
      <c r="B19" s="90">
        <v>6011</v>
      </c>
      <c r="C19" s="294" t="s">
        <v>28</v>
      </c>
      <c r="D19" s="295" t="s">
        <v>20</v>
      </c>
      <c r="E19" s="296" t="s">
        <v>271</v>
      </c>
      <c r="F19" s="92">
        <v>2020</v>
      </c>
      <c r="G19" s="93">
        <v>386.9</v>
      </c>
      <c r="H19" s="93">
        <f t="shared" si="0"/>
        <v>386.9</v>
      </c>
      <c r="I19" s="90">
        <v>100</v>
      </c>
    </row>
    <row r="20" spans="1:9" ht="51.75" thickBot="1">
      <c r="A20" s="90">
        <v>216011</v>
      </c>
      <c r="B20" s="90">
        <v>6011</v>
      </c>
      <c r="C20" s="294" t="s">
        <v>28</v>
      </c>
      <c r="D20" s="295" t="s">
        <v>20</v>
      </c>
      <c r="E20" s="293" t="s">
        <v>272</v>
      </c>
      <c r="F20" s="92">
        <v>2020</v>
      </c>
      <c r="G20" s="93">
        <v>239.05</v>
      </c>
      <c r="H20" s="93">
        <f t="shared" si="0"/>
        <v>239.05</v>
      </c>
      <c r="I20" s="90">
        <v>100</v>
      </c>
    </row>
    <row r="21" spans="1:9" ht="51.75" thickBot="1">
      <c r="A21" s="90">
        <v>216011</v>
      </c>
      <c r="B21" s="90">
        <v>6011</v>
      </c>
      <c r="C21" s="294" t="s">
        <v>28</v>
      </c>
      <c r="D21" s="295" t="s">
        <v>20</v>
      </c>
      <c r="E21" s="293" t="s">
        <v>273</v>
      </c>
      <c r="F21" s="92">
        <v>2020</v>
      </c>
      <c r="G21" s="93">
        <v>280</v>
      </c>
      <c r="H21" s="93">
        <f t="shared" si="0"/>
        <v>280</v>
      </c>
      <c r="I21" s="90">
        <v>100</v>
      </c>
    </row>
    <row r="22" spans="1:9" ht="64.5" thickBot="1">
      <c r="A22" s="90">
        <v>217330</v>
      </c>
      <c r="B22" s="90">
        <v>7330</v>
      </c>
      <c r="C22" s="294" t="s">
        <v>27</v>
      </c>
      <c r="D22" s="295" t="s">
        <v>18</v>
      </c>
      <c r="E22" s="293" t="s">
        <v>288</v>
      </c>
      <c r="F22" s="92">
        <v>2020</v>
      </c>
      <c r="G22" s="93">
        <v>20</v>
      </c>
      <c r="H22" s="93">
        <f t="shared" ref="H22" si="1">G22</f>
        <v>20</v>
      </c>
      <c r="I22" s="90">
        <v>100</v>
      </c>
    </row>
    <row r="23" spans="1:9" ht="64.5" thickBot="1">
      <c r="A23" s="90">
        <v>217330</v>
      </c>
      <c r="B23" s="90">
        <v>7330</v>
      </c>
      <c r="C23" s="294" t="s">
        <v>27</v>
      </c>
      <c r="D23" s="295" t="s">
        <v>18</v>
      </c>
      <c r="E23" s="293" t="s">
        <v>274</v>
      </c>
      <c r="F23" s="92">
        <v>2020</v>
      </c>
      <c r="G23" s="93">
        <v>300</v>
      </c>
      <c r="H23" s="93">
        <f t="shared" si="0"/>
        <v>300</v>
      </c>
      <c r="I23" s="90">
        <v>100</v>
      </c>
    </row>
    <row r="24" spans="1:9" ht="39" thickBot="1">
      <c r="A24" s="90">
        <v>217310</v>
      </c>
      <c r="B24" s="90">
        <v>7310</v>
      </c>
      <c r="C24" s="91" t="s">
        <v>28</v>
      </c>
      <c r="D24" s="291" t="s">
        <v>29</v>
      </c>
      <c r="E24" s="293" t="s">
        <v>282</v>
      </c>
      <c r="F24" s="92">
        <v>2020</v>
      </c>
      <c r="G24" s="93">
        <v>1317.25</v>
      </c>
      <c r="H24" s="93">
        <f t="shared" si="0"/>
        <v>1317.25</v>
      </c>
      <c r="I24" s="90">
        <v>100</v>
      </c>
    </row>
    <row r="25" spans="1:9" ht="64.5" thickBot="1">
      <c r="A25" s="90">
        <v>216030</v>
      </c>
      <c r="B25" s="90">
        <v>6030</v>
      </c>
      <c r="C25" s="91" t="s">
        <v>28</v>
      </c>
      <c r="D25" s="291" t="s">
        <v>29</v>
      </c>
      <c r="E25" s="293" t="s">
        <v>287</v>
      </c>
      <c r="F25" s="92">
        <v>2020</v>
      </c>
      <c r="G25" s="93">
        <v>265.28300000000002</v>
      </c>
      <c r="H25" s="93">
        <f t="shared" si="0"/>
        <v>265.28300000000002</v>
      </c>
      <c r="I25" s="90">
        <v>100</v>
      </c>
    </row>
    <row r="26" spans="1:9" ht="39" thickBot="1">
      <c r="A26" s="294" t="s">
        <v>112</v>
      </c>
      <c r="B26" s="294" t="s">
        <v>113</v>
      </c>
      <c r="C26" s="294" t="s">
        <v>27</v>
      </c>
      <c r="D26" s="291" t="s">
        <v>17</v>
      </c>
      <c r="E26" s="293" t="s">
        <v>336</v>
      </c>
      <c r="F26" s="92">
        <v>2020</v>
      </c>
      <c r="G26" s="93">
        <v>365.22</v>
      </c>
      <c r="H26" s="93">
        <f t="shared" si="0"/>
        <v>365.22</v>
      </c>
      <c r="I26" s="90">
        <v>100</v>
      </c>
    </row>
    <row r="27" spans="1:9" ht="64.5" thickBot="1">
      <c r="A27" s="294" t="s">
        <v>112</v>
      </c>
      <c r="B27" s="294" t="s">
        <v>113</v>
      </c>
      <c r="C27" s="294" t="s">
        <v>27</v>
      </c>
      <c r="D27" s="291" t="s">
        <v>17</v>
      </c>
      <c r="E27" s="293" t="s">
        <v>337</v>
      </c>
      <c r="F27" s="92">
        <v>2020</v>
      </c>
      <c r="G27" s="93">
        <v>3522.9270000000001</v>
      </c>
      <c r="H27" s="93">
        <f t="shared" si="0"/>
        <v>3522.9270000000001</v>
      </c>
      <c r="I27" s="90">
        <v>100</v>
      </c>
    </row>
    <row r="28" spans="1:9" ht="64.5" thickBot="1">
      <c r="A28" s="294" t="s">
        <v>112</v>
      </c>
      <c r="B28" s="294" t="s">
        <v>113</v>
      </c>
      <c r="C28" s="294" t="s">
        <v>27</v>
      </c>
      <c r="D28" s="291" t="s">
        <v>17</v>
      </c>
      <c r="E28" s="293" t="s">
        <v>338</v>
      </c>
      <c r="F28" s="92">
        <v>2020</v>
      </c>
      <c r="G28" s="93">
        <v>293.39</v>
      </c>
      <c r="H28" s="93">
        <f t="shared" si="0"/>
        <v>293.39</v>
      </c>
      <c r="I28" s="90">
        <v>100</v>
      </c>
    </row>
    <row r="29" spans="1:9" ht="51.75" thickBot="1">
      <c r="A29" s="294" t="s">
        <v>112</v>
      </c>
      <c r="B29" s="294" t="s">
        <v>113</v>
      </c>
      <c r="C29" s="294" t="s">
        <v>27</v>
      </c>
      <c r="D29" s="291" t="s">
        <v>17</v>
      </c>
      <c r="E29" s="293" t="s">
        <v>339</v>
      </c>
      <c r="F29" s="92">
        <v>2020</v>
      </c>
      <c r="G29" s="93">
        <v>80</v>
      </c>
      <c r="H29" s="93">
        <f t="shared" si="0"/>
        <v>80</v>
      </c>
      <c r="I29" s="90">
        <v>100</v>
      </c>
    </row>
    <row r="30" spans="1:9" ht="39" thickBot="1">
      <c r="A30" s="294" t="s">
        <v>112</v>
      </c>
      <c r="B30" s="294" t="s">
        <v>113</v>
      </c>
      <c r="C30" s="294" t="s">
        <v>27</v>
      </c>
      <c r="D30" s="291" t="s">
        <v>17</v>
      </c>
      <c r="E30" s="293" t="s">
        <v>340</v>
      </c>
      <c r="F30" s="92">
        <v>2020</v>
      </c>
      <c r="G30" s="93">
        <v>236.17099999999999</v>
      </c>
      <c r="H30" s="93">
        <f t="shared" si="0"/>
        <v>236.17099999999999</v>
      </c>
      <c r="I30" s="90">
        <v>100</v>
      </c>
    </row>
    <row r="31" spans="1:9" ht="39" thickBot="1">
      <c r="A31" s="294" t="s">
        <v>112</v>
      </c>
      <c r="B31" s="294" t="s">
        <v>113</v>
      </c>
      <c r="C31" s="294" t="s">
        <v>27</v>
      </c>
      <c r="D31" s="291" t="s">
        <v>17</v>
      </c>
      <c r="E31" s="293" t="s">
        <v>341</v>
      </c>
      <c r="F31" s="92">
        <v>2020</v>
      </c>
      <c r="G31" s="93">
        <v>253.06899999999999</v>
      </c>
      <c r="H31" s="93">
        <f t="shared" si="0"/>
        <v>253.06899999999999</v>
      </c>
      <c r="I31" s="90">
        <v>100</v>
      </c>
    </row>
    <row r="32" spans="1:9" ht="51.75" thickBot="1">
      <c r="A32" s="90">
        <v>217310</v>
      </c>
      <c r="B32" s="90">
        <v>7310</v>
      </c>
      <c r="C32" s="91" t="s">
        <v>28</v>
      </c>
      <c r="D32" s="291" t="s">
        <v>17</v>
      </c>
      <c r="E32" s="293" t="s">
        <v>335</v>
      </c>
      <c r="F32" s="92">
        <v>2020</v>
      </c>
      <c r="G32" s="93">
        <v>1465.6569999999999</v>
      </c>
      <c r="H32" s="93">
        <f>G32</f>
        <v>1465.6569999999999</v>
      </c>
      <c r="I32" s="90">
        <v>100</v>
      </c>
    </row>
    <row r="33" spans="1:9" ht="51.75" thickBot="1">
      <c r="A33" s="90">
        <v>217310</v>
      </c>
      <c r="B33" s="90">
        <v>7310</v>
      </c>
      <c r="C33" s="91" t="s">
        <v>28</v>
      </c>
      <c r="D33" s="291" t="s">
        <v>29</v>
      </c>
      <c r="E33" s="293" t="s">
        <v>326</v>
      </c>
      <c r="F33" s="92">
        <v>2020</v>
      </c>
      <c r="G33" s="93">
        <v>1185.68</v>
      </c>
      <c r="H33" s="93">
        <f>G33</f>
        <v>1185.68</v>
      </c>
      <c r="I33" s="90">
        <v>100</v>
      </c>
    </row>
    <row r="34" spans="1:9" ht="51.75" thickBot="1">
      <c r="A34" s="90">
        <v>217310</v>
      </c>
      <c r="B34" s="90">
        <v>7310</v>
      </c>
      <c r="C34" s="91" t="s">
        <v>28</v>
      </c>
      <c r="D34" s="291" t="s">
        <v>17</v>
      </c>
      <c r="E34" s="293" t="s">
        <v>342</v>
      </c>
      <c r="F34" s="92">
        <v>2020</v>
      </c>
      <c r="G34" s="93">
        <v>53</v>
      </c>
      <c r="H34" s="93">
        <f>G34</f>
        <v>53</v>
      </c>
      <c r="I34" s="90">
        <v>100</v>
      </c>
    </row>
    <row r="35" spans="1:9" ht="51.75" thickBot="1">
      <c r="A35" s="90">
        <v>217310</v>
      </c>
      <c r="B35" s="90">
        <v>7310</v>
      </c>
      <c r="C35" s="91" t="s">
        <v>28</v>
      </c>
      <c r="D35" s="291" t="s">
        <v>29</v>
      </c>
      <c r="E35" s="293" t="s">
        <v>327</v>
      </c>
      <c r="F35" s="92">
        <v>2020</v>
      </c>
      <c r="G35" s="93">
        <v>545.46</v>
      </c>
      <c r="H35" s="93">
        <v>545.46</v>
      </c>
      <c r="I35" s="90">
        <v>100</v>
      </c>
    </row>
    <row r="36" spans="1:9" ht="39" thickBot="1">
      <c r="A36" s="90">
        <v>217310</v>
      </c>
      <c r="B36" s="90">
        <v>7310</v>
      </c>
      <c r="C36" s="91" t="s">
        <v>28</v>
      </c>
      <c r="D36" s="291" t="s">
        <v>17</v>
      </c>
      <c r="E36" s="293" t="s">
        <v>354</v>
      </c>
      <c r="F36" s="92">
        <v>2020</v>
      </c>
      <c r="G36" s="93">
        <v>160.03</v>
      </c>
      <c r="H36" s="93">
        <f t="shared" ref="H36:H42" si="2">G36</f>
        <v>160.03</v>
      </c>
      <c r="I36" s="90">
        <v>100</v>
      </c>
    </row>
    <row r="37" spans="1:9" ht="64.5" thickBot="1">
      <c r="A37" s="90">
        <v>217310</v>
      </c>
      <c r="B37" s="90">
        <v>7310</v>
      </c>
      <c r="C37" s="91" t="s">
        <v>28</v>
      </c>
      <c r="D37" s="291" t="s">
        <v>29</v>
      </c>
      <c r="E37" s="293" t="s">
        <v>355</v>
      </c>
      <c r="F37" s="92">
        <v>2020</v>
      </c>
      <c r="G37" s="93">
        <v>52</v>
      </c>
      <c r="H37" s="93">
        <f t="shared" si="2"/>
        <v>52</v>
      </c>
      <c r="I37" s="90">
        <v>100</v>
      </c>
    </row>
    <row r="38" spans="1:9" ht="39" thickBot="1">
      <c r="A38" s="90">
        <v>217310</v>
      </c>
      <c r="B38" s="90">
        <v>7310</v>
      </c>
      <c r="C38" s="91" t="s">
        <v>28</v>
      </c>
      <c r="D38" s="291" t="s">
        <v>17</v>
      </c>
      <c r="E38" s="293" t="s">
        <v>356</v>
      </c>
      <c r="F38" s="92">
        <v>2020</v>
      </c>
      <c r="G38" s="93">
        <v>330</v>
      </c>
      <c r="H38" s="93">
        <f t="shared" si="2"/>
        <v>330</v>
      </c>
      <c r="I38" s="90">
        <v>100</v>
      </c>
    </row>
    <row r="39" spans="1:9" ht="51.75" thickBot="1">
      <c r="A39" s="90">
        <v>217310</v>
      </c>
      <c r="B39" s="90">
        <v>7310</v>
      </c>
      <c r="C39" s="91" t="s">
        <v>28</v>
      </c>
      <c r="D39" s="291" t="s">
        <v>29</v>
      </c>
      <c r="E39" s="293" t="s">
        <v>357</v>
      </c>
      <c r="F39" s="92">
        <v>2020</v>
      </c>
      <c r="G39" s="93">
        <v>120</v>
      </c>
      <c r="H39" s="93">
        <f t="shared" si="2"/>
        <v>120</v>
      </c>
      <c r="I39" s="90">
        <v>100</v>
      </c>
    </row>
    <row r="40" spans="1:9" ht="39" thickBot="1">
      <c r="A40" s="90">
        <v>217310</v>
      </c>
      <c r="B40" s="90">
        <v>7310</v>
      </c>
      <c r="C40" s="91" t="s">
        <v>28</v>
      </c>
      <c r="D40" s="291" t="s">
        <v>29</v>
      </c>
      <c r="E40" s="293" t="s">
        <v>358</v>
      </c>
      <c r="F40" s="92">
        <v>2020</v>
      </c>
      <c r="G40" s="93">
        <v>300</v>
      </c>
      <c r="H40" s="93">
        <f t="shared" si="2"/>
        <v>300</v>
      </c>
      <c r="I40" s="90">
        <v>100</v>
      </c>
    </row>
    <row r="41" spans="1:9" ht="51.75" thickBot="1">
      <c r="A41" s="90">
        <v>217310</v>
      </c>
      <c r="B41" s="90">
        <v>7310</v>
      </c>
      <c r="C41" s="91" t="s">
        <v>28</v>
      </c>
      <c r="D41" s="291" t="s">
        <v>29</v>
      </c>
      <c r="E41" s="293" t="s">
        <v>359</v>
      </c>
      <c r="F41" s="92">
        <v>2020</v>
      </c>
      <c r="G41" s="93">
        <v>19</v>
      </c>
      <c r="H41" s="93">
        <f t="shared" si="2"/>
        <v>19</v>
      </c>
      <c r="I41" s="90">
        <v>100</v>
      </c>
    </row>
    <row r="42" spans="1:9" ht="51.75" thickBot="1">
      <c r="A42" s="90">
        <v>217310</v>
      </c>
      <c r="B42" s="90">
        <v>7310</v>
      </c>
      <c r="C42" s="91" t="s">
        <v>28</v>
      </c>
      <c r="D42" s="291" t="s">
        <v>29</v>
      </c>
      <c r="E42" s="293" t="s">
        <v>360</v>
      </c>
      <c r="F42" s="92">
        <v>2020</v>
      </c>
      <c r="G42" s="93">
        <v>20</v>
      </c>
      <c r="H42" s="93">
        <f t="shared" si="2"/>
        <v>20</v>
      </c>
      <c r="I42" s="90">
        <v>100</v>
      </c>
    </row>
    <row r="43" spans="1:9" ht="13.5" thickBot="1">
      <c r="A43" s="356" t="s">
        <v>4</v>
      </c>
      <c r="B43" s="357"/>
      <c r="C43" s="357"/>
      <c r="D43" s="357"/>
      <c r="E43" s="358"/>
      <c r="F43" s="94"/>
      <c r="G43" s="95">
        <f>SUM(G8:G42)</f>
        <v>14365.619000000001</v>
      </c>
      <c r="H43" s="95">
        <f>SUM(H8:H42)</f>
        <v>14365.619000000001</v>
      </c>
      <c r="I43" s="94"/>
    </row>
    <row r="44" spans="1:9" ht="36" customHeight="1">
      <c r="B44" s="5" t="s">
        <v>22</v>
      </c>
      <c r="C44" s="5"/>
      <c r="E44" s="5"/>
      <c r="F44" s="5" t="s">
        <v>23</v>
      </c>
    </row>
    <row r="46" spans="1:9">
      <c r="G46" s="232"/>
    </row>
  </sheetData>
  <mergeCells count="4">
    <mergeCell ref="A43:E43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showGridLines="0" showWhiteSpace="0" view="pageBreakPreview" topLeftCell="A10" zoomScaleNormal="100" zoomScaleSheetLayoutView="100" workbookViewId="0">
      <selection activeCell="K24" sqref="K24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0" t="s">
        <v>155</v>
      </c>
      <c r="P1" s="80"/>
    </row>
    <row r="2" spans="1:17" ht="10.5" customHeight="1">
      <c r="O2" s="390" t="s">
        <v>35</v>
      </c>
      <c r="P2" s="390"/>
    </row>
    <row r="3" spans="1:17">
      <c r="G3" s="9"/>
      <c r="H3" s="9"/>
      <c r="O3" s="6" t="s">
        <v>153</v>
      </c>
    </row>
    <row r="4" spans="1:17" ht="17.25" customHeight="1">
      <c r="C4" s="391" t="s">
        <v>156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</row>
    <row r="5" spans="1:17" ht="17.25" customHeight="1">
      <c r="C5" s="46"/>
      <c r="D5" s="46"/>
      <c r="E5" s="46"/>
      <c r="F5" s="46"/>
      <c r="G5" s="191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48">
        <v>12312301000</v>
      </c>
      <c r="E6" s="348"/>
      <c r="F6" s="348"/>
    </row>
    <row r="7" spans="1:17">
      <c r="D7" s="349" t="s">
        <v>157</v>
      </c>
      <c r="E7" s="349"/>
      <c r="F7" s="349"/>
      <c r="P7" s="6" t="s">
        <v>36</v>
      </c>
    </row>
    <row r="8" spans="1:17" ht="12.75" customHeight="1">
      <c r="A8" s="392" t="s">
        <v>37</v>
      </c>
      <c r="B8" s="395" t="s">
        <v>24</v>
      </c>
      <c r="C8" s="398" t="s">
        <v>25</v>
      </c>
      <c r="D8" s="380" t="s">
        <v>26</v>
      </c>
      <c r="E8" s="401" t="s">
        <v>38</v>
      </c>
      <c r="F8" s="401"/>
      <c r="G8" s="401"/>
      <c r="H8" s="401"/>
      <c r="I8" s="401"/>
      <c r="J8" s="402" t="s">
        <v>39</v>
      </c>
      <c r="K8" s="402"/>
      <c r="L8" s="402"/>
      <c r="M8" s="402"/>
      <c r="N8" s="402"/>
      <c r="O8" s="402"/>
      <c r="P8" s="373" t="s">
        <v>40</v>
      </c>
    </row>
    <row r="9" spans="1:17" ht="12" customHeight="1">
      <c r="A9" s="393"/>
      <c r="B9" s="396"/>
      <c r="C9" s="399"/>
      <c r="D9" s="381"/>
      <c r="E9" s="376" t="s">
        <v>4</v>
      </c>
      <c r="F9" s="377" t="s">
        <v>41</v>
      </c>
      <c r="G9" s="378" t="s">
        <v>42</v>
      </c>
      <c r="H9" s="379"/>
      <c r="I9" s="380" t="s">
        <v>43</v>
      </c>
      <c r="J9" s="376" t="s">
        <v>4</v>
      </c>
      <c r="K9" s="377" t="s">
        <v>44</v>
      </c>
      <c r="L9" s="377" t="s">
        <v>41</v>
      </c>
      <c r="M9" s="383" t="s">
        <v>42</v>
      </c>
      <c r="N9" s="384"/>
      <c r="O9" s="385" t="s">
        <v>43</v>
      </c>
      <c r="P9" s="374"/>
    </row>
    <row r="10" spans="1:17" ht="21.75" customHeight="1">
      <c r="A10" s="393"/>
      <c r="B10" s="396"/>
      <c r="C10" s="399"/>
      <c r="D10" s="381"/>
      <c r="E10" s="376"/>
      <c r="F10" s="377"/>
      <c r="G10" s="381" t="s">
        <v>158</v>
      </c>
      <c r="H10" s="388" t="s">
        <v>45</v>
      </c>
      <c r="I10" s="381"/>
      <c r="J10" s="376"/>
      <c r="K10" s="377"/>
      <c r="L10" s="377"/>
      <c r="M10" s="385" t="s">
        <v>46</v>
      </c>
      <c r="N10" s="385" t="s">
        <v>45</v>
      </c>
      <c r="O10" s="386"/>
      <c r="P10" s="374"/>
    </row>
    <row r="11" spans="1:17" ht="20.25" customHeight="1">
      <c r="A11" s="393"/>
      <c r="B11" s="396"/>
      <c r="C11" s="399"/>
      <c r="D11" s="381"/>
      <c r="E11" s="376"/>
      <c r="F11" s="377"/>
      <c r="G11" s="381"/>
      <c r="H11" s="388"/>
      <c r="I11" s="381"/>
      <c r="J11" s="376"/>
      <c r="K11" s="377"/>
      <c r="L11" s="377"/>
      <c r="M11" s="386"/>
      <c r="N11" s="386"/>
      <c r="O11" s="386"/>
      <c r="P11" s="374"/>
    </row>
    <row r="12" spans="1:17" ht="25.5" customHeight="1">
      <c r="A12" s="394"/>
      <c r="B12" s="397"/>
      <c r="C12" s="400"/>
      <c r="D12" s="382"/>
      <c r="E12" s="376"/>
      <c r="F12" s="377"/>
      <c r="G12" s="382"/>
      <c r="H12" s="389"/>
      <c r="I12" s="382"/>
      <c r="J12" s="376"/>
      <c r="K12" s="377"/>
      <c r="L12" s="377"/>
      <c r="M12" s="387"/>
      <c r="N12" s="387"/>
      <c r="O12" s="387"/>
      <c r="P12" s="375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63" t="s">
        <v>47</v>
      </c>
      <c r="B14" s="364"/>
      <c r="C14" s="365"/>
      <c r="D14" s="42" t="s">
        <v>48</v>
      </c>
      <c r="E14" s="14">
        <f>E16+E31</f>
        <v>10957.765000000001</v>
      </c>
      <c r="F14" s="14">
        <f t="shared" ref="F14:N14" si="1">F16+F31</f>
        <v>10957.765000000001</v>
      </c>
      <c r="G14" s="14">
        <f t="shared" si="1"/>
        <v>8970.4120000000003</v>
      </c>
      <c r="H14" s="14">
        <f t="shared" si="1"/>
        <v>816.40299999999991</v>
      </c>
      <c r="I14" s="14">
        <f t="shared" si="1"/>
        <v>0</v>
      </c>
      <c r="J14" s="14">
        <f t="shared" si="1"/>
        <v>834.53200000000004</v>
      </c>
      <c r="K14" s="14">
        <f t="shared" si="1"/>
        <v>824.53200000000004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824.53200000000004</v>
      </c>
      <c r="P14" s="14">
        <f>P16+P31</f>
        <v>11792.297</v>
      </c>
    </row>
    <row r="15" spans="1:17" ht="0.75" customHeight="1">
      <c r="A15" s="15"/>
      <c r="B15" s="15" t="s">
        <v>49</v>
      </c>
      <c r="C15" s="15"/>
      <c r="D15" s="16" t="s">
        <v>50</v>
      </c>
      <c r="E15" s="17"/>
      <c r="F15" s="17"/>
      <c r="G15" s="17"/>
      <c r="H15" s="17"/>
      <c r="I15" s="17"/>
      <c r="J15" s="17">
        <f>J16</f>
        <v>834.53200000000004</v>
      </c>
      <c r="K15" s="17">
        <f>K16</f>
        <v>824.53200000000004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5" si="2">K15</f>
        <v>824.53200000000004</v>
      </c>
      <c r="P15" s="18">
        <f>E15+J15</f>
        <v>834.53200000000004</v>
      </c>
    </row>
    <row r="16" spans="1:17" ht="59.25" customHeight="1">
      <c r="A16" s="15" t="s">
        <v>51</v>
      </c>
      <c r="B16" s="15" t="s">
        <v>52</v>
      </c>
      <c r="C16" s="15" t="s">
        <v>33</v>
      </c>
      <c r="D16" s="19" t="s">
        <v>21</v>
      </c>
      <c r="E16" s="17">
        <f>F16</f>
        <v>10633.093000000001</v>
      </c>
      <c r="F16" s="17">
        <v>10633.093000000001</v>
      </c>
      <c r="G16" s="17">
        <v>8750.7420000000002</v>
      </c>
      <c r="H16" s="17">
        <v>796.05</v>
      </c>
      <c r="I16" s="17">
        <v>0</v>
      </c>
      <c r="J16" s="14">
        <f>K16+L16</f>
        <v>834.53200000000004</v>
      </c>
      <c r="K16" s="14">
        <v>824.53200000000004</v>
      </c>
      <c r="L16" s="17">
        <v>10</v>
      </c>
      <c r="M16" s="17"/>
      <c r="N16" s="17"/>
      <c r="O16" s="14">
        <f>K16</f>
        <v>824.53200000000004</v>
      </c>
      <c r="P16" s="17">
        <f>E16+J16</f>
        <v>11467.625</v>
      </c>
    </row>
    <row r="17" spans="1:16" ht="25.5" hidden="1" outlineLevel="1">
      <c r="A17" s="15"/>
      <c r="B17" s="15" t="s">
        <v>53</v>
      </c>
      <c r="C17" s="15"/>
      <c r="D17" s="20" t="s">
        <v>54</v>
      </c>
      <c r="E17" s="21"/>
      <c r="F17" s="21"/>
      <c r="G17" s="21"/>
      <c r="H17" s="21"/>
      <c r="I17" s="21"/>
      <c r="J17" s="17">
        <f t="shared" ref="J17:J85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55</v>
      </c>
      <c r="C18" s="15"/>
      <c r="D18" s="16" t="s">
        <v>56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57</v>
      </c>
      <c r="C19" s="15"/>
      <c r="D19" s="16" t="s">
        <v>58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59</v>
      </c>
      <c r="C20" s="15"/>
      <c r="D20" s="16" t="s">
        <v>60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61</v>
      </c>
      <c r="C21" s="15"/>
      <c r="D21" s="16" t="s">
        <v>62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63</v>
      </c>
      <c r="C22" s="15"/>
      <c r="D22" s="16" t="s">
        <v>64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65</v>
      </c>
      <c r="C23" s="15"/>
      <c r="D23" s="16" t="s">
        <v>66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67</v>
      </c>
      <c r="B31" s="15" t="s">
        <v>68</v>
      </c>
      <c r="C31" s="15" t="s">
        <v>69</v>
      </c>
      <c r="D31" s="22" t="s">
        <v>70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1"/>
      <c r="B32" s="81"/>
      <c r="C32" s="81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1"/>
      <c r="B33" s="81"/>
      <c r="C33" s="81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363" t="s">
        <v>71</v>
      </c>
      <c r="B34" s="364"/>
      <c r="C34" s="365"/>
      <c r="D34" s="20" t="s">
        <v>72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73</v>
      </c>
      <c r="B35" s="15" t="s">
        <v>74</v>
      </c>
      <c r="C35" s="15" t="s">
        <v>75</v>
      </c>
      <c r="D35" s="23" t="s">
        <v>76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77</v>
      </c>
      <c r="B36" s="24" t="s">
        <v>78</v>
      </c>
      <c r="C36" s="24" t="s">
        <v>79</v>
      </c>
      <c r="D36" s="22" t="s">
        <v>80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363" t="s">
        <v>81</v>
      </c>
      <c r="B37" s="364"/>
      <c r="C37" s="365"/>
      <c r="D37" s="20" t="s">
        <v>82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7">
      <c r="A38" s="15" t="s">
        <v>83</v>
      </c>
      <c r="B38" s="15" t="s">
        <v>84</v>
      </c>
      <c r="C38" s="15" t="s">
        <v>85</v>
      </c>
      <c r="D38" s="16" t="s">
        <v>86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7" ht="17.25" customHeight="1">
      <c r="A39" s="363" t="s">
        <v>87</v>
      </c>
      <c r="B39" s="364"/>
      <c r="C39" s="365"/>
      <c r="D39" s="20" t="s">
        <v>88</v>
      </c>
      <c r="E39" s="14">
        <f>E40</f>
        <v>2399.433</v>
      </c>
      <c r="F39" s="14">
        <f>F40</f>
        <v>2399.433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2520.4430000000002</v>
      </c>
    </row>
    <row r="40" spans="1:17" ht="42" customHeight="1">
      <c r="A40" s="15" t="s">
        <v>89</v>
      </c>
      <c r="B40" s="15" t="s">
        <v>90</v>
      </c>
      <c r="C40" s="15" t="s">
        <v>91</v>
      </c>
      <c r="D40" s="16" t="s">
        <v>92</v>
      </c>
      <c r="E40" s="17">
        <f>F40</f>
        <v>2399.433</v>
      </c>
      <c r="F40" s="17">
        <v>2399.433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2520.4430000000002</v>
      </c>
    </row>
    <row r="41" spans="1:17" ht="18" customHeight="1">
      <c r="A41" s="363" t="s">
        <v>93</v>
      </c>
      <c r="B41" s="364"/>
      <c r="C41" s="365"/>
      <c r="D41" s="20" t="s">
        <v>94</v>
      </c>
      <c r="E41" s="14">
        <f>E45+E47+E46</f>
        <v>6748.7839999999997</v>
      </c>
      <c r="F41" s="14">
        <f t="shared" ref="F41:P41" si="7">F45+F47+F46</f>
        <v>6748.7839999999997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1740.1320000000001</v>
      </c>
      <c r="K41" s="14">
        <f t="shared" si="7"/>
        <v>1740.1320000000001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1740.1320000000001</v>
      </c>
      <c r="P41" s="14">
        <f t="shared" si="7"/>
        <v>8488.9159999999993</v>
      </c>
    </row>
    <row r="42" spans="1:17" ht="25.5" hidden="1" customHeight="1" outlineLevel="1">
      <c r="A42" s="15" t="s">
        <v>95</v>
      </c>
      <c r="B42" s="15" t="s">
        <v>96</v>
      </c>
      <c r="C42" s="15" t="s">
        <v>28</v>
      </c>
      <c r="D42" s="16" t="s">
        <v>20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97</v>
      </c>
      <c r="B43" s="15" t="s">
        <v>98</v>
      </c>
      <c r="C43" s="15" t="s">
        <v>28</v>
      </c>
      <c r="D43" s="16" t="s">
        <v>30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99</v>
      </c>
      <c r="B44" s="15" t="s">
        <v>100</v>
      </c>
      <c r="C44" s="15" t="s">
        <v>28</v>
      </c>
      <c r="D44" s="16" t="s">
        <v>101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95</v>
      </c>
      <c r="B45" s="15" t="s">
        <v>96</v>
      </c>
      <c r="C45" s="15" t="s">
        <v>28</v>
      </c>
      <c r="D45" s="16" t="s">
        <v>20</v>
      </c>
      <c r="E45" s="17">
        <f>F45</f>
        <v>384.12</v>
      </c>
      <c r="F45" s="17">
        <v>384.12</v>
      </c>
      <c r="G45" s="17"/>
      <c r="H45" s="17"/>
      <c r="I45" s="17"/>
      <c r="J45" s="17">
        <f>K45</f>
        <v>941.35</v>
      </c>
      <c r="K45" s="17">
        <v>941.35</v>
      </c>
      <c r="L45" s="17"/>
      <c r="M45" s="17"/>
      <c r="N45" s="17"/>
      <c r="O45" s="14">
        <f>K45</f>
        <v>941.35</v>
      </c>
      <c r="P45" s="17">
        <f>E45+J45</f>
        <v>1325.47</v>
      </c>
    </row>
    <row r="46" spans="1:17" ht="16.5" customHeight="1" outlineLevel="1">
      <c r="A46" s="15" t="s">
        <v>97</v>
      </c>
      <c r="B46" s="15" t="s">
        <v>98</v>
      </c>
      <c r="C46" s="15" t="s">
        <v>28</v>
      </c>
      <c r="D46" s="23" t="s">
        <v>30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8">K46+L46</f>
        <v>0</v>
      </c>
      <c r="K46" s="17"/>
      <c r="L46" s="17"/>
      <c r="M46" s="17"/>
      <c r="N46" s="17"/>
      <c r="O46" s="14">
        <f t="shared" ref="O46" si="9">K46</f>
        <v>0</v>
      </c>
      <c r="P46" s="17">
        <f>E46+J46</f>
        <v>235</v>
      </c>
    </row>
    <row r="47" spans="1:17" ht="16.5" customHeight="1" outlineLevel="1">
      <c r="A47" s="15" t="s">
        <v>102</v>
      </c>
      <c r="B47" s="15" t="s">
        <v>103</v>
      </c>
      <c r="C47" s="15" t="s">
        <v>28</v>
      </c>
      <c r="D47" s="23" t="s">
        <v>29</v>
      </c>
      <c r="E47" s="17">
        <f>F47</f>
        <v>6129.6639999999998</v>
      </c>
      <c r="F47" s="17">
        <v>6129.6639999999998</v>
      </c>
      <c r="G47" s="17"/>
      <c r="H47" s="17">
        <v>1000</v>
      </c>
      <c r="I47" s="17"/>
      <c r="J47" s="17">
        <f t="shared" si="3"/>
        <v>798.78200000000004</v>
      </c>
      <c r="K47" s="17">
        <v>798.78200000000004</v>
      </c>
      <c r="L47" s="17"/>
      <c r="M47" s="17"/>
      <c r="N47" s="17"/>
      <c r="O47" s="14">
        <f t="shared" si="2"/>
        <v>798.78200000000004</v>
      </c>
      <c r="P47" s="17">
        <f>E47+J47</f>
        <v>6928.4459999999999</v>
      </c>
    </row>
    <row r="48" spans="1:17" s="26" customFormat="1" ht="25.5" hidden="1" customHeight="1" outlineLevel="1">
      <c r="A48" s="15" t="s">
        <v>104</v>
      </c>
      <c r="B48" s="15" t="s">
        <v>105</v>
      </c>
      <c r="C48" s="15" t="s">
        <v>31</v>
      </c>
      <c r="D48" s="16" t="s">
        <v>32</v>
      </c>
      <c r="E48" s="17"/>
      <c r="F48" s="17"/>
      <c r="G48" s="17"/>
      <c r="H48" s="17"/>
      <c r="I48" s="17"/>
      <c r="J48" s="17">
        <f t="shared" si="3"/>
        <v>0</v>
      </c>
      <c r="K48" s="17"/>
      <c r="L48" s="17"/>
      <c r="M48" s="17"/>
      <c r="N48" s="17"/>
      <c r="O48" s="14">
        <f t="shared" si="2"/>
        <v>0</v>
      </c>
      <c r="P48" s="17">
        <f>E48+J48</f>
        <v>0</v>
      </c>
      <c r="Q48" s="25"/>
    </row>
    <row r="49" spans="1:16" ht="16.5" customHeight="1" outlineLevel="1">
      <c r="A49" s="370">
        <v>7000</v>
      </c>
      <c r="B49" s="371"/>
      <c r="C49" s="372"/>
      <c r="D49" s="45" t="s">
        <v>106</v>
      </c>
      <c r="E49" s="14">
        <f>E50+E51+E55</f>
        <v>523.04999999999995</v>
      </c>
      <c r="F49" s="14">
        <f>F50+F51+F55</f>
        <v>523.04999999999995</v>
      </c>
      <c r="G49" s="14">
        <f>G50+G55</f>
        <v>0</v>
      </c>
      <c r="H49" s="14">
        <f>H50+H55</f>
        <v>0</v>
      </c>
      <c r="I49" s="14">
        <f>I50+I55</f>
        <v>0</v>
      </c>
      <c r="J49" s="14">
        <f>J50+J51+J54+J55+J52+J53</f>
        <v>12420.674999999999</v>
      </c>
      <c r="K49" s="14">
        <f t="shared" ref="K49:P49" si="10">K50+K51+K54+K55+K52+K53</f>
        <v>12370.674999999999</v>
      </c>
      <c r="L49" s="14">
        <f t="shared" si="10"/>
        <v>50</v>
      </c>
      <c r="M49" s="14">
        <f t="shared" si="10"/>
        <v>0</v>
      </c>
      <c r="N49" s="14">
        <f t="shared" si="10"/>
        <v>0</v>
      </c>
      <c r="O49" s="14">
        <f t="shared" si="10"/>
        <v>12370.674999999999</v>
      </c>
      <c r="P49" s="14">
        <f t="shared" si="10"/>
        <v>12943.725</v>
      </c>
    </row>
    <row r="50" spans="1:16" ht="16.5" customHeight="1" outlineLevel="1">
      <c r="A50" s="15" t="s">
        <v>159</v>
      </c>
      <c r="B50" s="15" t="s">
        <v>160</v>
      </c>
      <c r="C50" s="15" t="s">
        <v>146</v>
      </c>
      <c r="D50" s="16" t="s">
        <v>346</v>
      </c>
      <c r="E50" s="17">
        <f>F50</f>
        <v>68.05</v>
      </c>
      <c r="F50" s="17">
        <v>68.05</v>
      </c>
      <c r="G50" s="14"/>
      <c r="H50" s="14"/>
      <c r="I50" s="14"/>
      <c r="J50" s="17">
        <f t="shared" si="3"/>
        <v>0</v>
      </c>
      <c r="K50" s="14"/>
      <c r="L50" s="14"/>
      <c r="M50" s="14"/>
      <c r="N50" s="14"/>
      <c r="O50" s="14"/>
      <c r="P50" s="17">
        <f>E50+J50</f>
        <v>68.05</v>
      </c>
    </row>
    <row r="51" spans="1:16" ht="41.25" customHeight="1" outlineLevel="1">
      <c r="A51" s="15" t="s">
        <v>117</v>
      </c>
      <c r="B51" s="15" t="s">
        <v>118</v>
      </c>
      <c r="C51" s="15" t="s">
        <v>34</v>
      </c>
      <c r="D51" s="16" t="s">
        <v>19</v>
      </c>
      <c r="E51" s="17">
        <f>F51</f>
        <v>255</v>
      </c>
      <c r="F51" s="17">
        <v>255</v>
      </c>
      <c r="G51" s="14"/>
      <c r="H51" s="14"/>
      <c r="I51" s="14"/>
      <c r="J51" s="17">
        <f>K51</f>
        <v>159.46</v>
      </c>
      <c r="K51" s="17">
        <v>159.46</v>
      </c>
      <c r="L51" s="14"/>
      <c r="M51" s="14"/>
      <c r="N51" s="14"/>
      <c r="O51" s="14">
        <f>K51</f>
        <v>159.46</v>
      </c>
      <c r="P51" s="17">
        <f>E51+J51</f>
        <v>414.46000000000004</v>
      </c>
    </row>
    <row r="52" spans="1:16" ht="41.25" customHeight="1" outlineLevel="1">
      <c r="A52" s="15" t="s">
        <v>162</v>
      </c>
      <c r="B52" s="15" t="s">
        <v>151</v>
      </c>
      <c r="C52" s="15" t="s">
        <v>34</v>
      </c>
      <c r="D52" s="16" t="s">
        <v>281</v>
      </c>
      <c r="E52" s="17"/>
      <c r="F52" s="17"/>
      <c r="G52" s="14"/>
      <c r="H52" s="14"/>
      <c r="I52" s="14"/>
      <c r="J52" s="17">
        <f>K52</f>
        <v>0</v>
      </c>
      <c r="K52" s="17"/>
      <c r="L52" s="14"/>
      <c r="M52" s="14"/>
      <c r="N52" s="14"/>
      <c r="O52" s="14">
        <f>K52</f>
        <v>0</v>
      </c>
      <c r="P52" s="17">
        <f>E52+J52</f>
        <v>0</v>
      </c>
    </row>
    <row r="53" spans="1:16" ht="34.5" customHeight="1" outlineLevel="1">
      <c r="A53" s="15" t="s">
        <v>112</v>
      </c>
      <c r="B53" s="15" t="s">
        <v>113</v>
      </c>
      <c r="C53" s="15" t="s">
        <v>27</v>
      </c>
      <c r="D53" s="280" t="s">
        <v>17</v>
      </c>
      <c r="E53" s="17"/>
      <c r="F53" s="17"/>
      <c r="G53" s="14"/>
      <c r="H53" s="14"/>
      <c r="I53" s="14"/>
      <c r="J53" s="17">
        <f>K53</f>
        <v>10269.463</v>
      </c>
      <c r="K53" s="17">
        <v>10269.463</v>
      </c>
      <c r="L53" s="14"/>
      <c r="M53" s="14"/>
      <c r="N53" s="14"/>
      <c r="O53" s="14">
        <f>J53</f>
        <v>10269.463</v>
      </c>
      <c r="P53" s="17">
        <f>K53</f>
        <v>10269.463</v>
      </c>
    </row>
    <row r="54" spans="1:16" ht="41.25" customHeight="1" outlineLevel="1">
      <c r="A54" s="15" t="s">
        <v>114</v>
      </c>
      <c r="B54" s="15" t="s">
        <v>115</v>
      </c>
      <c r="C54" s="15" t="s">
        <v>27</v>
      </c>
      <c r="D54" s="16" t="s">
        <v>18</v>
      </c>
      <c r="E54" s="17"/>
      <c r="F54" s="17"/>
      <c r="G54" s="14"/>
      <c r="H54" s="14"/>
      <c r="I54" s="14"/>
      <c r="J54" s="17">
        <f>K54</f>
        <v>1742.752</v>
      </c>
      <c r="K54" s="17">
        <v>1742.752</v>
      </c>
      <c r="L54" s="14"/>
      <c r="M54" s="14"/>
      <c r="N54" s="14"/>
      <c r="O54" s="14">
        <f>K54</f>
        <v>1742.752</v>
      </c>
      <c r="P54" s="17">
        <f>E54+J54</f>
        <v>1742.752</v>
      </c>
    </row>
    <row r="55" spans="1:16" ht="15.75" customHeight="1">
      <c r="A55" s="15" t="s">
        <v>107</v>
      </c>
      <c r="B55" s="15" t="s">
        <v>108</v>
      </c>
      <c r="C55" s="15" t="s">
        <v>109</v>
      </c>
      <c r="D55" s="16" t="s">
        <v>110</v>
      </c>
      <c r="E55" s="17">
        <f>F55</f>
        <v>200</v>
      </c>
      <c r="F55" s="17">
        <v>200</v>
      </c>
      <c r="G55" s="17"/>
      <c r="H55" s="17"/>
      <c r="I55" s="17"/>
      <c r="J55" s="17">
        <f t="shared" si="3"/>
        <v>249</v>
      </c>
      <c r="K55" s="17">
        <v>199</v>
      </c>
      <c r="L55" s="17">
        <v>50</v>
      </c>
      <c r="M55" s="17"/>
      <c r="N55" s="17"/>
      <c r="O55" s="14">
        <v>199</v>
      </c>
      <c r="P55" s="17">
        <f>E55+J55</f>
        <v>449</v>
      </c>
    </row>
    <row r="56" spans="1:16" ht="15.75" hidden="1" customHeight="1" outlineLevel="1">
      <c r="A56" s="370">
        <v>7300</v>
      </c>
      <c r="B56" s="371"/>
      <c r="C56" s="372"/>
      <c r="D56" s="43" t="s">
        <v>111</v>
      </c>
      <c r="E56" s="14">
        <f>E57+E58</f>
        <v>0</v>
      </c>
      <c r="F56" s="14">
        <f t="shared" ref="F56:N56" si="11">F57+F58</f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17">
        <f t="shared" si="3"/>
        <v>0</v>
      </c>
      <c r="K56" s="14">
        <f t="shared" si="11"/>
        <v>0</v>
      </c>
      <c r="L56" s="14">
        <f t="shared" si="11"/>
        <v>0</v>
      </c>
      <c r="M56" s="14">
        <f t="shared" si="11"/>
        <v>0</v>
      </c>
      <c r="N56" s="14">
        <f t="shared" si="11"/>
        <v>0</v>
      </c>
      <c r="O56" s="14">
        <f t="shared" si="2"/>
        <v>0</v>
      </c>
      <c r="P56" s="14">
        <f>P57+P58</f>
        <v>0</v>
      </c>
    </row>
    <row r="57" spans="1:16" ht="28.5" hidden="1" customHeight="1" outlineLevel="1">
      <c r="A57" s="15" t="s">
        <v>112</v>
      </c>
      <c r="B57" s="15" t="s">
        <v>113</v>
      </c>
      <c r="C57" s="15" t="s">
        <v>27</v>
      </c>
      <c r="D57" s="27" t="s">
        <v>17</v>
      </c>
      <c r="E57" s="17"/>
      <c r="F57" s="17"/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>
        <f>E57+J57</f>
        <v>0</v>
      </c>
    </row>
    <row r="58" spans="1:16" ht="29.25" hidden="1" customHeight="1">
      <c r="A58" s="15" t="s">
        <v>114</v>
      </c>
      <c r="B58" s="15" t="s">
        <v>115</v>
      </c>
      <c r="C58" s="15" t="s">
        <v>27</v>
      </c>
      <c r="D58" s="16" t="s">
        <v>18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6" ht="29.25" hidden="1" customHeight="1">
      <c r="A59" s="370">
        <v>7400</v>
      </c>
      <c r="B59" s="371"/>
      <c r="C59" s="372"/>
      <c r="D59" s="20" t="s">
        <v>116</v>
      </c>
      <c r="E59" s="14">
        <f>E60+E61</f>
        <v>510</v>
      </c>
      <c r="F59" s="14">
        <f t="shared" ref="F59:N59" si="12">F60+F61</f>
        <v>510</v>
      </c>
      <c r="G59" s="14">
        <f t="shared" si="12"/>
        <v>0</v>
      </c>
      <c r="H59" s="14">
        <f t="shared" si="12"/>
        <v>0</v>
      </c>
      <c r="I59" s="14">
        <f t="shared" si="12"/>
        <v>0</v>
      </c>
      <c r="J59" s="17">
        <f t="shared" si="3"/>
        <v>0</v>
      </c>
      <c r="K59" s="14">
        <f t="shared" si="12"/>
        <v>0</v>
      </c>
      <c r="L59" s="14">
        <f t="shared" si="12"/>
        <v>0</v>
      </c>
      <c r="M59" s="14">
        <f t="shared" si="12"/>
        <v>0</v>
      </c>
      <c r="N59" s="14">
        <f t="shared" si="12"/>
        <v>0</v>
      </c>
      <c r="O59" s="14">
        <f t="shared" si="2"/>
        <v>0</v>
      </c>
      <c r="P59" s="14">
        <f>P60+P61</f>
        <v>510</v>
      </c>
    </row>
    <row r="60" spans="1:16" ht="40.5" hidden="1" customHeight="1">
      <c r="A60" s="15" t="s">
        <v>117</v>
      </c>
      <c r="B60" s="15" t="s">
        <v>118</v>
      </c>
      <c r="C60" s="15" t="s">
        <v>34</v>
      </c>
      <c r="D60" s="16" t="s">
        <v>19</v>
      </c>
      <c r="E60" s="17">
        <f>F60</f>
        <v>510</v>
      </c>
      <c r="F60" s="17">
        <v>510</v>
      </c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>
        <f>E60+J60</f>
        <v>510</v>
      </c>
    </row>
    <row r="61" spans="1:16" ht="29.25" hidden="1" customHeight="1">
      <c r="A61" s="15" t="s">
        <v>162</v>
      </c>
      <c r="B61" s="15" t="s">
        <v>151</v>
      </c>
      <c r="C61" s="15" t="s">
        <v>34</v>
      </c>
      <c r="D61" s="16" t="s">
        <v>163</v>
      </c>
      <c r="E61" s="17"/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0</v>
      </c>
    </row>
    <row r="62" spans="1:16" ht="27" hidden="1" customHeight="1" outlineLevel="1">
      <c r="A62" s="15"/>
      <c r="B62" s="15" t="s">
        <v>119</v>
      </c>
      <c r="C62" s="15"/>
      <c r="D62" s="16" t="s">
        <v>120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/>
    </row>
    <row r="63" spans="1:16" ht="27" hidden="1" customHeight="1">
      <c r="A63" s="15"/>
      <c r="B63" s="15"/>
      <c r="C63" s="15"/>
      <c r="D63" s="16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 t="e">
        <f>E63+J63</f>
        <v>#REF!</v>
      </c>
    </row>
    <row r="64" spans="1:16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idden="1">
      <c r="A65" s="81"/>
      <c r="B65" s="81"/>
      <c r="C65" s="81"/>
      <c r="D65" s="20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>
        <f>K61+K66</f>
        <v>0</v>
      </c>
      <c r="L65" s="17">
        <f>L61+L66</f>
        <v>0</v>
      </c>
      <c r="M65" s="17">
        <f>M61+M66</f>
        <v>0</v>
      </c>
      <c r="N65" s="17">
        <f>N61+N66</f>
        <v>0</v>
      </c>
      <c r="O65" s="14">
        <f t="shared" si="2"/>
        <v>0</v>
      </c>
      <c r="P65" s="17" t="e">
        <f>E65+J65</f>
        <v>#REF!</v>
      </c>
    </row>
    <row r="66" spans="1:17" ht="27" hidden="1" customHeight="1">
      <c r="A66" s="15"/>
      <c r="B66" s="15" t="s">
        <v>121</v>
      </c>
      <c r="C66" s="15"/>
      <c r="D66" s="28" t="s">
        <v>122</v>
      </c>
      <c r="E66" s="17"/>
      <c r="F66" s="17"/>
      <c r="G66" s="17" t="s">
        <v>123</v>
      </c>
      <c r="H66" s="17"/>
      <c r="I66" s="17" t="s">
        <v>123</v>
      </c>
      <c r="J66" s="17">
        <f t="shared" si="3"/>
        <v>0</v>
      </c>
      <c r="K66" s="17"/>
      <c r="L66" s="17"/>
      <c r="M66" s="17"/>
      <c r="N66" s="17"/>
      <c r="O66" s="14">
        <f t="shared" si="2"/>
        <v>0</v>
      </c>
      <c r="P66" s="17">
        <f>E66+J66</f>
        <v>0</v>
      </c>
    </row>
    <row r="67" spans="1:17" ht="27" hidden="1" customHeight="1">
      <c r="A67" s="15"/>
      <c r="B67" s="15"/>
      <c r="C67" s="15"/>
      <c r="D67" s="16"/>
      <c r="E67" s="17" t="e">
        <f>#REF!+#REF!</f>
        <v>#REF!</v>
      </c>
      <c r="F67" s="17"/>
      <c r="G67" s="17"/>
      <c r="H67" s="17"/>
      <c r="I67" s="17"/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 t="e">
        <f>E67+J67</f>
        <v>#REF!</v>
      </c>
    </row>
    <row r="68" spans="1:17" ht="27" hidden="1" customHeight="1">
      <c r="A68" s="81"/>
      <c r="B68" s="81"/>
      <c r="C68" s="81"/>
      <c r="D68" s="20"/>
      <c r="E68" s="14"/>
      <c r="F68" s="14"/>
      <c r="G68" s="14"/>
      <c r="H68" s="14"/>
      <c r="I68" s="14"/>
      <c r="J68" s="17">
        <f t="shared" si="3"/>
        <v>0</v>
      </c>
      <c r="K68" s="14"/>
      <c r="L68" s="14"/>
      <c r="M68" s="14"/>
      <c r="N68" s="14"/>
      <c r="O68" s="14">
        <f t="shared" si="2"/>
        <v>0</v>
      </c>
      <c r="P68" s="14"/>
    </row>
    <row r="69" spans="1:17" hidden="1">
      <c r="A69" s="29"/>
      <c r="B69" s="29"/>
      <c r="C69" s="29"/>
      <c r="D69" s="29"/>
      <c r="E69" s="29"/>
      <c r="F69" s="29"/>
      <c r="G69" s="29"/>
      <c r="H69" s="29"/>
      <c r="I69" s="29"/>
      <c r="J69" s="17">
        <f t="shared" si="3"/>
        <v>0</v>
      </c>
      <c r="K69" s="29"/>
      <c r="L69" s="29"/>
      <c r="M69" s="29"/>
      <c r="N69" s="29"/>
      <c r="O69" s="14">
        <f t="shared" si="2"/>
        <v>0</v>
      </c>
      <c r="P69" s="29"/>
    </row>
    <row r="70" spans="1:17" ht="27" hidden="1" customHeight="1" outlineLevel="1">
      <c r="A70" s="81"/>
      <c r="B70" s="81">
        <v>180000</v>
      </c>
      <c r="C70" s="81"/>
      <c r="D70" s="20" t="s">
        <v>124</v>
      </c>
      <c r="E70" s="17" t="e">
        <f>+#REF!+#REF!</f>
        <v>#REF!</v>
      </c>
      <c r="F70" s="17"/>
      <c r="G70" s="17">
        <f t="shared" ref="G70:N70" si="13">+G71</f>
        <v>0</v>
      </c>
      <c r="H70" s="17"/>
      <c r="I70" s="17">
        <f t="shared" si="13"/>
        <v>0</v>
      </c>
      <c r="J70" s="17">
        <f t="shared" si="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4">
        <f t="shared" si="2"/>
        <v>0</v>
      </c>
      <c r="P70" s="17" t="e">
        <f t="shared" ref="P70:P78" si="14">E70+J70</f>
        <v>#REF!</v>
      </c>
    </row>
    <row r="71" spans="1:17" ht="27" hidden="1" customHeight="1" outlineLevel="1">
      <c r="A71" s="15"/>
      <c r="B71" s="15">
        <v>180109</v>
      </c>
      <c r="C71" s="15"/>
      <c r="D71" s="16" t="s">
        <v>125</v>
      </c>
      <c r="E71" s="17" t="e">
        <f>+#REF!+#REF!</f>
        <v>#REF!</v>
      </c>
      <c r="F71" s="17"/>
      <c r="G71" s="17"/>
      <c r="H71" s="17"/>
      <c r="I71" s="17"/>
      <c r="J71" s="17">
        <f t="shared" si="3"/>
        <v>0</v>
      </c>
      <c r="K71" s="17"/>
      <c r="L71" s="17"/>
      <c r="M71" s="17"/>
      <c r="N71" s="17"/>
      <c r="O71" s="14">
        <f t="shared" si="2"/>
        <v>0</v>
      </c>
      <c r="P71" s="17" t="e">
        <f t="shared" si="14"/>
        <v>#REF!</v>
      </c>
    </row>
    <row r="72" spans="1:17" ht="27" hidden="1" customHeight="1" outlineLevel="1">
      <c r="A72" s="81"/>
      <c r="B72" s="81">
        <v>200000</v>
      </c>
      <c r="C72" s="81"/>
      <c r="D72" s="20" t="s">
        <v>126</v>
      </c>
      <c r="E72" s="17" t="e">
        <f>+#REF!+#REF!</f>
        <v>#REF!</v>
      </c>
      <c r="F72" s="17"/>
      <c r="G72" s="17">
        <f>+G74</f>
        <v>0</v>
      </c>
      <c r="H72" s="17"/>
      <c r="I72" s="17">
        <f>+I74</f>
        <v>0</v>
      </c>
      <c r="J72" s="17">
        <f t="shared" si="3"/>
        <v>0</v>
      </c>
      <c r="K72" s="17">
        <f>K73+K74</f>
        <v>0</v>
      </c>
      <c r="L72" s="17">
        <f>L73+L74</f>
        <v>0</v>
      </c>
      <c r="M72" s="17">
        <f>M73+M74</f>
        <v>0</v>
      </c>
      <c r="N72" s="17">
        <f>N73+N74</f>
        <v>0</v>
      </c>
      <c r="O72" s="14">
        <f t="shared" si="2"/>
        <v>0</v>
      </c>
      <c r="P72" s="17" t="e">
        <f t="shared" si="14"/>
        <v>#REF!</v>
      </c>
    </row>
    <row r="73" spans="1:17" ht="27" hidden="1" customHeight="1" outlineLevel="1">
      <c r="A73" s="15"/>
      <c r="B73" s="15" t="s">
        <v>127</v>
      </c>
      <c r="C73" s="15"/>
      <c r="D73" s="28" t="s">
        <v>128</v>
      </c>
      <c r="E73" s="17"/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>
        <f t="shared" si="14"/>
        <v>0</v>
      </c>
    </row>
    <row r="74" spans="1:17" ht="27" hidden="1" customHeight="1" outlineLevel="1">
      <c r="A74" s="15"/>
      <c r="B74" s="15" t="s">
        <v>129</v>
      </c>
      <c r="C74" s="15"/>
      <c r="D74" s="28" t="s">
        <v>130</v>
      </c>
      <c r="E74" s="17" t="e">
        <f>+#REF!+#REF!</f>
        <v>#REF!</v>
      </c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 t="e">
        <f t="shared" si="14"/>
        <v>#REF!</v>
      </c>
    </row>
    <row r="75" spans="1:17" s="31" customFormat="1" ht="27" hidden="1" customHeight="1" outlineLevel="1">
      <c r="A75" s="81"/>
      <c r="B75" s="81" t="s">
        <v>131</v>
      </c>
      <c r="C75" s="81"/>
      <c r="D75" s="20" t="s">
        <v>132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4"/>
        <v>#REF!</v>
      </c>
      <c r="Q75" s="30"/>
    </row>
    <row r="76" spans="1:17" collapsed="1">
      <c r="A76" s="363" t="s">
        <v>133</v>
      </c>
      <c r="B76" s="364"/>
      <c r="C76" s="365"/>
      <c r="D76" s="20" t="s">
        <v>134</v>
      </c>
      <c r="E76" s="14">
        <f>E77+E78+E79</f>
        <v>79.872</v>
      </c>
      <c r="F76" s="14">
        <f>F77+F78+F79</f>
        <v>29.872</v>
      </c>
      <c r="G76" s="14">
        <f t="shared" ref="G76:P76" si="15">G77+G78+G79</f>
        <v>0</v>
      </c>
      <c r="H76" s="14">
        <f t="shared" si="15"/>
        <v>0</v>
      </c>
      <c r="I76" s="14">
        <f t="shared" si="15"/>
        <v>0</v>
      </c>
      <c r="J76" s="14">
        <f t="shared" si="15"/>
        <v>150</v>
      </c>
      <c r="K76" s="14">
        <f t="shared" si="15"/>
        <v>0</v>
      </c>
      <c r="L76" s="14">
        <f t="shared" si="15"/>
        <v>150</v>
      </c>
      <c r="M76" s="14">
        <f t="shared" si="15"/>
        <v>0</v>
      </c>
      <c r="N76" s="14">
        <f t="shared" si="15"/>
        <v>0</v>
      </c>
      <c r="O76" s="14">
        <f t="shared" si="15"/>
        <v>0</v>
      </c>
      <c r="P76" s="14">
        <f t="shared" si="15"/>
        <v>229.87200000000001</v>
      </c>
    </row>
    <row r="77" spans="1:17" ht="27.75" customHeight="1">
      <c r="A77" s="32" t="s">
        <v>135</v>
      </c>
      <c r="B77" s="32" t="s">
        <v>136</v>
      </c>
      <c r="C77" s="32" t="s">
        <v>137</v>
      </c>
      <c r="D77" s="22" t="s">
        <v>138</v>
      </c>
      <c r="E77" s="17"/>
      <c r="F77" s="17"/>
      <c r="G77" s="17"/>
      <c r="H77" s="17"/>
      <c r="I77" s="17"/>
      <c r="J77" s="17">
        <f t="shared" si="3"/>
        <v>150</v>
      </c>
      <c r="K77" s="17"/>
      <c r="L77" s="17">
        <v>150</v>
      </c>
      <c r="M77" s="17"/>
      <c r="N77" s="17"/>
      <c r="O77" s="14">
        <f t="shared" si="2"/>
        <v>0</v>
      </c>
      <c r="P77" s="17">
        <f t="shared" si="14"/>
        <v>150</v>
      </c>
    </row>
    <row r="78" spans="1:17" ht="27.75" customHeight="1">
      <c r="A78" s="32" t="s">
        <v>262</v>
      </c>
      <c r="B78" s="32" t="s">
        <v>263</v>
      </c>
      <c r="C78" s="32" t="s">
        <v>264</v>
      </c>
      <c r="D78" s="16" t="s">
        <v>265</v>
      </c>
      <c r="E78" s="17">
        <f>F78</f>
        <v>29.872</v>
      </c>
      <c r="F78" s="17">
        <v>29.872</v>
      </c>
      <c r="G78" s="17"/>
      <c r="H78" s="17"/>
      <c r="I78" s="17"/>
      <c r="J78" s="17"/>
      <c r="K78" s="17"/>
      <c r="L78" s="17"/>
      <c r="M78" s="17"/>
      <c r="N78" s="17"/>
      <c r="O78" s="14"/>
      <c r="P78" s="17">
        <f t="shared" si="14"/>
        <v>29.872</v>
      </c>
    </row>
    <row r="79" spans="1:17" ht="21" customHeight="1">
      <c r="A79" s="15" t="s">
        <v>139</v>
      </c>
      <c r="B79" s="15" t="s">
        <v>140</v>
      </c>
      <c r="C79" s="15" t="s">
        <v>69</v>
      </c>
      <c r="D79" s="19" t="s">
        <v>141</v>
      </c>
      <c r="E79" s="17">
        <v>50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>
        <f>E79</f>
        <v>50</v>
      </c>
    </row>
    <row r="80" spans="1:17" ht="27" hidden="1" customHeight="1">
      <c r="A80" s="15"/>
      <c r="B80" s="15"/>
      <c r="C80" s="15"/>
      <c r="D80" s="22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ref="P80:P85" si="16">+E80+J80</f>
        <v>#REF!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6"/>
        <v>#REF!</v>
      </c>
    </row>
    <row r="82" spans="1:17" ht="27" hidden="1" customHeight="1">
      <c r="A82" s="33"/>
      <c r="B82" s="33"/>
      <c r="C82" s="33"/>
      <c r="D82" s="19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6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6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6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6"/>
        <v>#REF!</v>
      </c>
    </row>
    <row r="86" spans="1:17" ht="15.75" customHeight="1" collapsed="1">
      <c r="A86" s="366" t="s">
        <v>142</v>
      </c>
      <c r="B86" s="367"/>
      <c r="C86" s="367"/>
      <c r="D86" s="368"/>
      <c r="E86" s="17">
        <f t="shared" ref="E86:P86" si="17">E14+E34+E37+E39+E41+E49+E76</f>
        <v>21899.153999999999</v>
      </c>
      <c r="F86" s="17">
        <f t="shared" si="17"/>
        <v>21849.153999999999</v>
      </c>
      <c r="G86" s="17">
        <f t="shared" si="17"/>
        <v>10321.982</v>
      </c>
      <c r="H86" s="17">
        <f t="shared" si="17"/>
        <v>2096.4659999999999</v>
      </c>
      <c r="I86" s="17">
        <f t="shared" si="17"/>
        <v>0</v>
      </c>
      <c r="J86" s="17">
        <f t="shared" si="17"/>
        <v>15266.348999999998</v>
      </c>
      <c r="K86" s="17">
        <f t="shared" si="17"/>
        <v>15056.348999999998</v>
      </c>
      <c r="L86" s="17">
        <f t="shared" si="17"/>
        <v>210</v>
      </c>
      <c r="M86" s="17">
        <f t="shared" si="17"/>
        <v>0</v>
      </c>
      <c r="N86" s="17">
        <f t="shared" si="17"/>
        <v>0</v>
      </c>
      <c r="O86" s="17">
        <f t="shared" si="17"/>
        <v>15056.348999999998</v>
      </c>
      <c r="P86" s="17">
        <f t="shared" si="17"/>
        <v>37165.503000000004</v>
      </c>
      <c r="Q86" s="82"/>
    </row>
    <row r="87" spans="1:17" s="39" customFormat="1" ht="36.75" customHeight="1">
      <c r="A87" s="35"/>
      <c r="B87" s="35"/>
      <c r="C87" s="36"/>
      <c r="D87" s="36" t="s">
        <v>143</v>
      </c>
      <c r="E87" s="83"/>
      <c r="F87" s="37"/>
      <c r="G87" s="37"/>
      <c r="H87" s="37"/>
      <c r="I87" s="36" t="s">
        <v>23</v>
      </c>
      <c r="J87" s="38"/>
      <c r="K87" s="37"/>
      <c r="L87" s="37"/>
      <c r="M87" s="369"/>
      <c r="N87" s="369"/>
      <c r="O87" s="84"/>
      <c r="P87" s="278"/>
      <c r="Q87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6:C76"/>
    <mergeCell ref="A86:D86"/>
    <mergeCell ref="M87:N87"/>
    <mergeCell ref="A37:C37"/>
    <mergeCell ref="A39:C39"/>
    <mergeCell ref="A41:C41"/>
    <mergeCell ref="A49:C49"/>
    <mergeCell ref="A56:C56"/>
    <mergeCell ref="A59:C59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view="pageBreakPreview" zoomScale="75" zoomScaleNormal="75" zoomScaleSheetLayoutView="75" workbookViewId="0">
      <pane xSplit="4" ySplit="3" topLeftCell="I22" activePane="bottomRight" state="frozenSplit"/>
      <selection pane="topRight" activeCell="E1" sqref="E1"/>
      <selection pane="bottomLeft" activeCell="A8" sqref="A8"/>
      <selection pane="bottomRight" activeCell="O23" sqref="O23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7" t="s">
        <v>330</v>
      </c>
      <c r="D1" s="1"/>
      <c r="E1" s="1"/>
      <c r="F1" s="1"/>
      <c r="G1" s="1"/>
      <c r="H1" s="1"/>
      <c r="K1" s="2"/>
      <c r="L1" s="3"/>
      <c r="P1" t="s">
        <v>283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405" t="s">
        <v>3</v>
      </c>
      <c r="F2" s="406"/>
      <c r="G2" s="406"/>
      <c r="H2" s="406"/>
      <c r="I2" s="406"/>
      <c r="J2" s="406"/>
      <c r="K2" s="407"/>
      <c r="L2" s="407"/>
      <c r="M2" s="406"/>
      <c r="N2" s="406"/>
      <c r="O2" s="406"/>
      <c r="P2" s="408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20.25">
      <c r="A4" s="414" t="s">
        <v>352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6"/>
    </row>
    <row r="5" spans="1:17" ht="18.75" customHeight="1">
      <c r="A5" s="418" t="s">
        <v>325</v>
      </c>
      <c r="B5" s="418"/>
      <c r="C5" s="418"/>
      <c r="D5" s="284">
        <f>L5</f>
        <v>0</v>
      </c>
      <c r="E5" s="274"/>
      <c r="F5" s="274"/>
      <c r="G5" s="274"/>
      <c r="H5" s="274"/>
      <c r="I5" s="274"/>
      <c r="J5" s="274"/>
      <c r="K5" s="274"/>
      <c r="L5" s="273"/>
      <c r="M5" s="274"/>
      <c r="N5" s="274"/>
      <c r="O5" s="274"/>
      <c r="P5" s="274"/>
    </row>
    <row r="6" spans="1:17" ht="18.75" customHeight="1">
      <c r="A6" s="417">
        <v>18010500</v>
      </c>
      <c r="B6" s="417"/>
      <c r="C6" s="287" t="s">
        <v>334</v>
      </c>
      <c r="D6" s="288">
        <f>L6</f>
        <v>0</v>
      </c>
      <c r="E6" s="54"/>
      <c r="F6" s="54"/>
      <c r="G6" s="54"/>
      <c r="H6" s="54"/>
      <c r="I6" s="54"/>
      <c r="J6" s="54"/>
      <c r="K6" s="54"/>
      <c r="L6" s="288"/>
      <c r="M6" s="54"/>
      <c r="N6" s="307">
        <f>N7+N20</f>
        <v>1838980</v>
      </c>
      <c r="O6" s="54"/>
      <c r="P6" s="54"/>
    </row>
    <row r="7" spans="1:17" ht="18.75" customHeight="1">
      <c r="A7" s="419" t="s">
        <v>347</v>
      </c>
      <c r="B7" s="420"/>
      <c r="C7" s="421"/>
      <c r="D7" s="306">
        <f>N7</f>
        <v>733150</v>
      </c>
      <c r="E7" s="53"/>
      <c r="F7" s="53"/>
      <c r="G7" s="53"/>
      <c r="H7" s="53"/>
      <c r="I7" s="54"/>
      <c r="J7" s="53"/>
      <c r="K7" s="53"/>
      <c r="L7" s="289"/>
      <c r="M7" s="53"/>
      <c r="N7" s="305">
        <f>N8+N10+N12+N14+N18</f>
        <v>733150</v>
      </c>
      <c r="O7" s="53"/>
      <c r="P7" s="53"/>
    </row>
    <row r="8" spans="1:17" s="283" customFormat="1" ht="39" customHeight="1">
      <c r="A8" s="412">
        <v>217693</v>
      </c>
      <c r="B8" s="413"/>
      <c r="C8" s="192" t="s">
        <v>346</v>
      </c>
      <c r="D8" s="284">
        <f>D9</f>
        <v>68050</v>
      </c>
      <c r="E8" s="284"/>
      <c r="F8" s="284"/>
      <c r="G8" s="284"/>
      <c r="H8" s="284"/>
      <c r="I8" s="284"/>
      <c r="J8" s="284"/>
      <c r="K8" s="284"/>
      <c r="L8" s="284"/>
      <c r="M8" s="284"/>
      <c r="N8" s="284">
        <f>N9</f>
        <v>68050</v>
      </c>
      <c r="O8" s="299"/>
      <c r="P8" s="299"/>
    </row>
    <row r="9" spans="1:17" s="283" customFormat="1" ht="34.5" customHeight="1">
      <c r="A9" s="301"/>
      <c r="B9" s="44">
        <v>2281</v>
      </c>
      <c r="C9" s="290" t="s">
        <v>349</v>
      </c>
      <c r="D9" s="285">
        <f t="shared" ref="D9:D19" si="0">N9</f>
        <v>68050</v>
      </c>
      <c r="E9" s="284"/>
      <c r="F9" s="284"/>
      <c r="G9" s="284"/>
      <c r="H9" s="284"/>
      <c r="I9" s="284"/>
      <c r="J9" s="284"/>
      <c r="K9" s="284"/>
      <c r="L9" s="285"/>
      <c r="M9" s="284"/>
      <c r="N9" s="274">
        <v>68050</v>
      </c>
      <c r="O9" s="299"/>
      <c r="P9" s="299"/>
    </row>
    <row r="10" spans="1:17" ht="57.75" customHeight="1">
      <c r="A10" s="412">
        <v>210150</v>
      </c>
      <c r="B10" s="413"/>
      <c r="C10" s="192" t="s">
        <v>348</v>
      </c>
      <c r="D10" s="284">
        <f t="shared" si="0"/>
        <v>16000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3">
        <f>N11</f>
        <v>16000</v>
      </c>
      <c r="O10" s="274"/>
      <c r="P10" s="274"/>
      <c r="Q10" s="57"/>
    </row>
    <row r="11" spans="1:17" ht="31.5" customHeight="1">
      <c r="A11" s="300"/>
      <c r="B11" s="44">
        <v>2240</v>
      </c>
      <c r="C11" s="282" t="s">
        <v>345</v>
      </c>
      <c r="D11" s="285">
        <f t="shared" si="0"/>
        <v>16000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>
        <v>16000</v>
      </c>
      <c r="O11" s="274"/>
      <c r="P11" s="274"/>
      <c r="Q11" s="57"/>
    </row>
    <row r="12" spans="1:17" ht="36.75" customHeight="1">
      <c r="A12" s="412">
        <v>216011</v>
      </c>
      <c r="B12" s="413"/>
      <c r="C12" s="192" t="s">
        <v>20</v>
      </c>
      <c r="D12" s="284">
        <f t="shared" si="0"/>
        <v>100000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3">
        <f>N13</f>
        <v>100000</v>
      </c>
      <c r="O12" s="274"/>
      <c r="P12" s="274"/>
      <c r="Q12" s="57"/>
    </row>
    <row r="13" spans="1:17" ht="31.5" customHeight="1">
      <c r="A13" s="300"/>
      <c r="B13" s="44">
        <v>2240</v>
      </c>
      <c r="C13" s="282" t="s">
        <v>345</v>
      </c>
      <c r="D13" s="285">
        <f t="shared" si="0"/>
        <v>100000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>
        <v>100000</v>
      </c>
      <c r="O13" s="274"/>
      <c r="P13" s="274"/>
      <c r="Q13" s="57"/>
    </row>
    <row r="14" spans="1:17" ht="38.25" customHeight="1">
      <c r="A14" s="412">
        <v>216030</v>
      </c>
      <c r="B14" s="413"/>
      <c r="C14" s="192" t="s">
        <v>29</v>
      </c>
      <c r="D14" s="284">
        <f t="shared" si="0"/>
        <v>524100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3">
        <f>N15+N16+N17</f>
        <v>524100</v>
      </c>
      <c r="O14" s="274"/>
      <c r="P14" s="274"/>
      <c r="Q14" s="57"/>
    </row>
    <row r="15" spans="1:17" ht="31.5" customHeight="1">
      <c r="A15" s="300"/>
      <c r="B15" s="44">
        <v>2210</v>
      </c>
      <c r="C15" s="282" t="s">
        <v>350</v>
      </c>
      <c r="D15" s="285">
        <f t="shared" si="0"/>
        <v>35000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>
        <v>35000</v>
      </c>
      <c r="O15" s="274"/>
      <c r="P15" s="274"/>
      <c r="Q15" s="57"/>
    </row>
    <row r="16" spans="1:17" ht="36.75" customHeight="1">
      <c r="A16" s="302"/>
      <c r="B16" s="44">
        <v>2240</v>
      </c>
      <c r="C16" s="282" t="s">
        <v>345</v>
      </c>
      <c r="D16" s="285">
        <f t="shared" ref="D16:D17" si="1">N16</f>
        <v>39100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>
        <v>39100</v>
      </c>
      <c r="O16" s="274"/>
      <c r="P16" s="274"/>
      <c r="Q16" s="57"/>
    </row>
    <row r="17" spans="1:17" ht="31.5" customHeight="1">
      <c r="A17" s="302"/>
      <c r="B17" s="44">
        <v>2610</v>
      </c>
      <c r="C17" s="282" t="s">
        <v>351</v>
      </c>
      <c r="D17" s="285">
        <f t="shared" si="1"/>
        <v>450000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>
        <v>450000</v>
      </c>
      <c r="O17" s="274"/>
      <c r="P17" s="274"/>
      <c r="Q17" s="57"/>
    </row>
    <row r="18" spans="1:17" ht="53.25" customHeight="1">
      <c r="A18" s="412">
        <v>215062</v>
      </c>
      <c r="B18" s="413"/>
      <c r="C18" s="304" t="s">
        <v>92</v>
      </c>
      <c r="D18" s="284">
        <f t="shared" si="0"/>
        <v>25000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3">
        <f>N19</f>
        <v>25000</v>
      </c>
      <c r="O18" s="274"/>
      <c r="P18" s="274"/>
      <c r="Q18" s="57"/>
    </row>
    <row r="19" spans="1:17" ht="31.5" customHeight="1">
      <c r="A19" s="281"/>
      <c r="B19" s="44">
        <v>2240</v>
      </c>
      <c r="C19" s="282" t="s">
        <v>345</v>
      </c>
      <c r="D19" s="285">
        <f t="shared" si="0"/>
        <v>25000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>
        <v>25000</v>
      </c>
      <c r="O19" s="274"/>
      <c r="P19" s="274"/>
      <c r="Q19" s="57"/>
    </row>
    <row r="20" spans="1:17" ht="31.5" customHeight="1">
      <c r="A20" s="409" t="s">
        <v>344</v>
      </c>
      <c r="B20" s="410"/>
      <c r="C20" s="411"/>
      <c r="D20" s="286">
        <f>D21+D25+D27+D29</f>
        <v>1560460</v>
      </c>
      <c r="E20" s="286">
        <f t="shared" ref="E20:P20" si="2">E21+E25+E27+E29</f>
        <v>0</v>
      </c>
      <c r="F20" s="286">
        <f t="shared" si="2"/>
        <v>0</v>
      </c>
      <c r="G20" s="286">
        <f t="shared" si="2"/>
        <v>0</v>
      </c>
      <c r="H20" s="286">
        <f t="shared" si="2"/>
        <v>0</v>
      </c>
      <c r="I20" s="286">
        <f t="shared" si="2"/>
        <v>0</v>
      </c>
      <c r="J20" s="286">
        <f t="shared" si="2"/>
        <v>0</v>
      </c>
      <c r="K20" s="286">
        <f t="shared" si="2"/>
        <v>0</v>
      </c>
      <c r="L20" s="286">
        <f t="shared" si="2"/>
        <v>0</v>
      </c>
      <c r="M20" s="286">
        <f t="shared" si="2"/>
        <v>0</v>
      </c>
      <c r="N20" s="286">
        <f>N21+N23+N25+N27</f>
        <v>1105830</v>
      </c>
      <c r="O20" s="286">
        <f t="shared" si="2"/>
        <v>0</v>
      </c>
      <c r="P20" s="286">
        <f t="shared" si="2"/>
        <v>0</v>
      </c>
    </row>
    <row r="21" spans="1:17" s="283" customFormat="1" ht="39" customHeight="1">
      <c r="A21" s="412">
        <v>210150</v>
      </c>
      <c r="B21" s="413"/>
      <c r="C21" s="192" t="s">
        <v>21</v>
      </c>
      <c r="D21" s="284">
        <f>D22</f>
        <v>46400</v>
      </c>
      <c r="E21" s="284"/>
      <c r="F21" s="284"/>
      <c r="G21" s="284"/>
      <c r="H21" s="284"/>
      <c r="I21" s="284"/>
      <c r="J21" s="284"/>
      <c r="K21" s="284"/>
      <c r="L21" s="284"/>
      <c r="M21" s="284"/>
      <c r="N21" s="284">
        <f>N22</f>
        <v>46400</v>
      </c>
      <c r="O21" s="299"/>
      <c r="P21" s="299"/>
    </row>
    <row r="22" spans="1:17" s="283" customFormat="1" ht="46.5" customHeight="1">
      <c r="A22" s="298"/>
      <c r="B22" s="44">
        <v>3110</v>
      </c>
      <c r="C22" s="290" t="s">
        <v>284</v>
      </c>
      <c r="D22" s="285">
        <f>N22</f>
        <v>46400</v>
      </c>
      <c r="E22" s="284"/>
      <c r="F22" s="284"/>
      <c r="G22" s="284"/>
      <c r="H22" s="284"/>
      <c r="I22" s="284"/>
      <c r="J22" s="284"/>
      <c r="K22" s="284"/>
      <c r="L22" s="285"/>
      <c r="M22" s="284"/>
      <c r="N22" s="285">
        <v>46400</v>
      </c>
      <c r="O22" s="299"/>
      <c r="P22" s="299"/>
    </row>
    <row r="23" spans="1:17" ht="39.75" customHeight="1">
      <c r="A23" s="412">
        <v>216011</v>
      </c>
      <c r="B23" s="413"/>
      <c r="C23" s="192" t="s">
        <v>20</v>
      </c>
      <c r="D23" s="284">
        <f>D24</f>
        <v>35400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>
        <f>N24</f>
        <v>35400</v>
      </c>
      <c r="O23" s="274"/>
      <c r="P23" s="274"/>
      <c r="Q23" s="57"/>
    </row>
    <row r="24" spans="1:17" ht="36.75" customHeight="1">
      <c r="A24" s="301"/>
      <c r="B24" s="44">
        <v>3110</v>
      </c>
      <c r="C24" s="290" t="s">
        <v>284</v>
      </c>
      <c r="D24" s="285">
        <f>E24+F24+G24+H24+I24+M24+N24</f>
        <v>35400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>
        <v>35400</v>
      </c>
      <c r="O24" s="274"/>
      <c r="P24" s="274"/>
      <c r="Q24" s="57"/>
    </row>
    <row r="25" spans="1:17" ht="39.75" customHeight="1">
      <c r="A25" s="412" t="s">
        <v>261</v>
      </c>
      <c r="B25" s="413"/>
      <c r="C25" s="192" t="s">
        <v>29</v>
      </c>
      <c r="D25" s="284">
        <f>D26</f>
        <v>23000</v>
      </c>
      <c r="E25" s="284"/>
      <c r="F25" s="284"/>
      <c r="G25" s="284"/>
      <c r="H25" s="284"/>
      <c r="I25" s="284"/>
      <c r="J25" s="284"/>
      <c r="K25" s="284"/>
      <c r="L25" s="284"/>
      <c r="M25" s="284"/>
      <c r="N25" s="284">
        <f>N26</f>
        <v>23000</v>
      </c>
      <c r="O25" s="274"/>
      <c r="P25" s="274"/>
      <c r="Q25" s="57"/>
    </row>
    <row r="26" spans="1:17" ht="36.75" customHeight="1">
      <c r="A26" s="297"/>
      <c r="B26" s="44">
        <v>3110</v>
      </c>
      <c r="C26" s="290" t="s">
        <v>284</v>
      </c>
      <c r="D26" s="285">
        <f>E26+F26+G26+H26+I26+M26+N26</f>
        <v>23000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>
        <v>23000</v>
      </c>
      <c r="O26" s="274"/>
      <c r="P26" s="274"/>
      <c r="Q26" s="57"/>
    </row>
    <row r="27" spans="1:17" ht="44.25" customHeight="1">
      <c r="A27" s="412">
        <v>217310</v>
      </c>
      <c r="B27" s="413"/>
      <c r="C27" s="192" t="s">
        <v>333</v>
      </c>
      <c r="D27" s="284">
        <f>N27</f>
        <v>1001030</v>
      </c>
      <c r="E27" s="276"/>
      <c r="F27" s="275"/>
      <c r="G27" s="276"/>
      <c r="H27" s="275"/>
      <c r="I27" s="275"/>
      <c r="J27" s="276"/>
      <c r="K27" s="276"/>
      <c r="L27" s="276"/>
      <c r="M27" s="276"/>
      <c r="N27" s="275">
        <f>N28+N29+N30+N31</f>
        <v>1001030</v>
      </c>
      <c r="O27" s="276"/>
      <c r="P27" s="276"/>
      <c r="Q27" s="57"/>
    </row>
    <row r="28" spans="1:17" ht="32.25" customHeight="1">
      <c r="A28" s="300"/>
      <c r="B28" s="44">
        <v>3122</v>
      </c>
      <c r="C28" s="282" t="s">
        <v>332</v>
      </c>
      <c r="D28" s="285">
        <f t="shared" ref="D28:D31" si="3">N28</f>
        <v>39000</v>
      </c>
      <c r="E28" s="272"/>
      <c r="F28" s="272"/>
      <c r="G28" s="272"/>
      <c r="H28" s="276"/>
      <c r="I28" s="276"/>
      <c r="J28" s="272"/>
      <c r="K28" s="272"/>
      <c r="L28" s="272"/>
      <c r="M28" s="272"/>
      <c r="N28" s="272">
        <v>39000</v>
      </c>
      <c r="O28" s="272"/>
      <c r="P28" s="272"/>
      <c r="Q28" s="57"/>
    </row>
    <row r="29" spans="1:17" ht="44.25" customHeight="1">
      <c r="A29" s="300"/>
      <c r="B29" s="44">
        <v>3131</v>
      </c>
      <c r="C29" s="282" t="s">
        <v>343</v>
      </c>
      <c r="D29" s="285">
        <f t="shared" si="3"/>
        <v>490030</v>
      </c>
      <c r="E29" s="276"/>
      <c r="F29" s="275"/>
      <c r="G29" s="276"/>
      <c r="H29" s="275"/>
      <c r="I29" s="275"/>
      <c r="J29" s="276"/>
      <c r="K29" s="276"/>
      <c r="L29" s="276"/>
      <c r="M29" s="276"/>
      <c r="N29" s="276">
        <v>490030</v>
      </c>
      <c r="O29" s="276"/>
      <c r="P29" s="276"/>
      <c r="Q29" s="57"/>
    </row>
    <row r="30" spans="1:17" ht="44.25" customHeight="1">
      <c r="A30" s="303"/>
      <c r="B30" s="44">
        <v>3132</v>
      </c>
      <c r="C30" s="282" t="s">
        <v>331</v>
      </c>
      <c r="D30" s="285">
        <f t="shared" si="3"/>
        <v>420000</v>
      </c>
      <c r="E30" s="272"/>
      <c r="F30" s="272"/>
      <c r="G30" s="272"/>
      <c r="H30" s="276"/>
      <c r="I30" s="276"/>
      <c r="J30" s="272"/>
      <c r="K30" s="272"/>
      <c r="L30" s="272"/>
      <c r="M30" s="272"/>
      <c r="N30" s="272">
        <v>420000</v>
      </c>
      <c r="O30" s="272"/>
      <c r="P30" s="272"/>
      <c r="Q30" s="57"/>
    </row>
    <row r="31" spans="1:17" ht="44.25" customHeight="1">
      <c r="A31" s="300"/>
      <c r="B31" s="44">
        <v>3142</v>
      </c>
      <c r="C31" s="282" t="s">
        <v>353</v>
      </c>
      <c r="D31" s="285">
        <f t="shared" si="3"/>
        <v>52000</v>
      </c>
      <c r="E31" s="272"/>
      <c r="F31" s="272"/>
      <c r="G31" s="272"/>
      <c r="H31" s="276"/>
      <c r="I31" s="276"/>
      <c r="J31" s="272"/>
      <c r="K31" s="272"/>
      <c r="L31" s="272"/>
      <c r="M31" s="272"/>
      <c r="N31" s="272">
        <v>52000</v>
      </c>
      <c r="O31" s="272"/>
      <c r="P31" s="272"/>
      <c r="Q31" s="57"/>
    </row>
    <row r="32" spans="1:17" ht="18" hidden="1" customHeight="1">
      <c r="A32" s="55"/>
      <c r="B32" s="51"/>
      <c r="C32" s="58"/>
      <c r="D32" s="59"/>
      <c r="E32" s="60"/>
      <c r="F32" s="60"/>
      <c r="G32" s="60"/>
      <c r="H32" s="60"/>
      <c r="I32" s="61"/>
      <c r="J32" s="60"/>
      <c r="K32" s="60"/>
      <c r="L32" s="60"/>
      <c r="M32" s="60"/>
      <c r="N32" s="60"/>
      <c r="O32" s="60"/>
      <c r="P32" s="60"/>
      <c r="Q32" s="60" t="e">
        <f>#REF!+Q33</f>
        <v>#REF!</v>
      </c>
    </row>
    <row r="33" spans="1:17" ht="27" hidden="1" customHeight="1">
      <c r="A33" s="55"/>
      <c r="B33" s="51"/>
      <c r="C33" s="62"/>
      <c r="D33" s="63"/>
      <c r="E33" s="53"/>
      <c r="F33" s="54"/>
      <c r="G33" s="54"/>
      <c r="H33" s="54"/>
      <c r="I33" s="64"/>
      <c r="J33" s="54"/>
      <c r="K33" s="54"/>
      <c r="L33" s="54"/>
      <c r="M33" s="54"/>
      <c r="N33" s="54"/>
      <c r="O33" s="54"/>
      <c r="P33" s="54"/>
    </row>
    <row r="34" spans="1:17" ht="19.5" hidden="1" customHeight="1">
      <c r="A34" s="55"/>
      <c r="B34" s="51"/>
      <c r="C34" s="56"/>
      <c r="D34" s="63"/>
      <c r="E34" s="53"/>
      <c r="F34" s="53"/>
      <c r="G34" s="53"/>
      <c r="H34" s="53"/>
      <c r="I34" s="65"/>
      <c r="J34" s="53"/>
      <c r="K34" s="53"/>
      <c r="L34" s="53"/>
      <c r="M34" s="53"/>
      <c r="N34" s="53"/>
      <c r="O34" s="53"/>
      <c r="P34" s="53"/>
    </row>
    <row r="35" spans="1:17" ht="19.5" hidden="1" customHeight="1">
      <c r="A35" s="55"/>
      <c r="B35" s="51"/>
      <c r="C35" s="62"/>
      <c r="D35" s="63"/>
      <c r="E35" s="53"/>
      <c r="F35" s="53"/>
      <c r="G35" s="53"/>
      <c r="H35" s="53"/>
      <c r="I35" s="65"/>
      <c r="J35" s="53"/>
      <c r="K35" s="53"/>
      <c r="L35" s="53"/>
      <c r="M35" s="53"/>
      <c r="N35" s="53"/>
      <c r="O35" s="53"/>
      <c r="P35" s="53"/>
    </row>
    <row r="36" spans="1:17" ht="21" hidden="1" customHeight="1">
      <c r="A36" s="55"/>
      <c r="B36" s="51"/>
      <c r="C36" s="62"/>
      <c r="D36" s="63"/>
      <c r="E36" s="53"/>
      <c r="F36" s="53"/>
      <c r="G36" s="53"/>
      <c r="H36" s="53"/>
      <c r="I36" s="65"/>
      <c r="J36" s="53"/>
      <c r="K36" s="53"/>
      <c r="L36" s="53"/>
      <c r="M36" s="53"/>
      <c r="N36" s="53"/>
      <c r="O36" s="53"/>
      <c r="P36" s="53"/>
    </row>
    <row r="37" spans="1:17" ht="21" hidden="1" customHeight="1">
      <c r="A37" s="55"/>
      <c r="B37" s="51"/>
      <c r="C37" s="66"/>
      <c r="D37" s="63"/>
      <c r="E37" s="53"/>
      <c r="F37" s="53"/>
      <c r="G37" s="53"/>
      <c r="H37" s="53"/>
      <c r="I37" s="65"/>
      <c r="J37" s="53"/>
      <c r="K37" s="53"/>
      <c r="L37" s="53"/>
      <c r="M37" s="53"/>
      <c r="N37" s="53"/>
      <c r="O37" s="53"/>
      <c r="P37" s="53"/>
    </row>
    <row r="38" spans="1:17" ht="21" hidden="1" customHeight="1">
      <c r="A38" s="55"/>
      <c r="B38" s="51"/>
      <c r="C38" s="62"/>
      <c r="D38" s="63"/>
      <c r="E38" s="53"/>
      <c r="F38" s="53"/>
      <c r="G38" s="53"/>
      <c r="H38" s="53"/>
      <c r="I38" s="65"/>
      <c r="J38" s="53"/>
      <c r="K38" s="53"/>
      <c r="L38" s="53"/>
      <c r="M38" s="53"/>
      <c r="N38" s="53"/>
      <c r="O38" s="53"/>
      <c r="P38" s="53"/>
    </row>
    <row r="39" spans="1:17" ht="18" hidden="1" customHeight="1">
      <c r="A39" s="55"/>
      <c r="B39" s="51"/>
      <c r="C39" s="58"/>
      <c r="D39" s="63"/>
      <c r="E39" s="60"/>
      <c r="F39" s="60"/>
      <c r="G39" s="60"/>
      <c r="H39" s="60"/>
      <c r="I39" s="61"/>
      <c r="J39" s="60"/>
      <c r="K39" s="60"/>
      <c r="L39" s="60"/>
      <c r="M39" s="60"/>
      <c r="N39" s="60"/>
      <c r="O39" s="60"/>
      <c r="P39" s="60"/>
    </row>
    <row r="40" spans="1:17" ht="18" hidden="1" customHeight="1">
      <c r="A40" s="55"/>
      <c r="B40" s="51"/>
      <c r="C40" s="67"/>
      <c r="D40" s="63"/>
      <c r="E40" s="60"/>
      <c r="F40" s="60"/>
      <c r="G40" s="60"/>
      <c r="H40" s="60"/>
      <c r="I40" s="61"/>
      <c r="J40" s="60"/>
      <c r="K40" s="60"/>
      <c r="L40" s="60"/>
      <c r="M40" s="60"/>
      <c r="N40" s="60"/>
      <c r="O40" s="60"/>
      <c r="P40" s="60"/>
    </row>
    <row r="41" spans="1:17" ht="18" hidden="1" customHeight="1">
      <c r="A41" s="55"/>
      <c r="B41" s="51"/>
      <c r="C41" s="67"/>
      <c r="D41" s="63"/>
      <c r="E41" s="60"/>
      <c r="F41" s="60"/>
      <c r="G41" s="60"/>
      <c r="H41" s="60"/>
      <c r="I41" s="61"/>
      <c r="J41" s="60"/>
      <c r="K41" s="60"/>
      <c r="L41" s="60"/>
      <c r="M41" s="60"/>
      <c r="N41" s="60"/>
      <c r="O41" s="60"/>
      <c r="P41" s="60"/>
    </row>
    <row r="42" spans="1:17" ht="18" hidden="1" customHeight="1">
      <c r="A42" s="55"/>
      <c r="B42" s="51"/>
      <c r="C42" s="62"/>
      <c r="D42" s="63"/>
      <c r="E42" s="60"/>
      <c r="F42" s="60"/>
      <c r="G42" s="60"/>
      <c r="H42" s="60"/>
      <c r="I42" s="61"/>
      <c r="J42" s="60"/>
      <c r="K42" s="60"/>
      <c r="L42" s="60"/>
      <c r="M42" s="60"/>
      <c r="N42" s="60"/>
      <c r="O42" s="60"/>
      <c r="P42" s="60"/>
    </row>
    <row r="43" spans="1:17" ht="18" hidden="1" customHeight="1">
      <c r="A43" s="55"/>
      <c r="B43" s="51"/>
      <c r="C43" s="68"/>
      <c r="D43" s="63"/>
      <c r="E43" s="53"/>
      <c r="F43" s="54"/>
      <c r="G43" s="54"/>
      <c r="H43" s="54"/>
      <c r="I43" s="64"/>
      <c r="J43" s="54"/>
      <c r="K43" s="54"/>
      <c r="L43" s="54"/>
      <c r="M43" s="54"/>
      <c r="N43" s="54"/>
      <c r="O43" s="54"/>
      <c r="P43" s="54"/>
    </row>
    <row r="44" spans="1:17" s="73" customFormat="1" ht="68.25" customHeight="1">
      <c r="A44" s="69"/>
      <c r="B44" s="69"/>
      <c r="C44" s="403" t="s">
        <v>154</v>
      </c>
      <c r="D44" s="404"/>
      <c r="E44" s="404"/>
      <c r="F44" s="404"/>
      <c r="G44" s="404"/>
      <c r="H44" s="404"/>
      <c r="I44" s="404"/>
      <c r="J44" s="404"/>
      <c r="K44" s="404"/>
      <c r="L44" s="404"/>
      <c r="M44" s="71"/>
      <c r="N44" s="71"/>
      <c r="O44" s="71"/>
      <c r="P44" s="71"/>
      <c r="Q44" s="72"/>
    </row>
    <row r="45" spans="1:17" s="47" customFormat="1" ht="69" customHeight="1">
      <c r="G45" s="70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50.25" customHeight="1">
      <c r="A46" s="75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47" customFormat="1" ht="50.25" customHeight="1">
      <c r="A47" s="75"/>
      <c r="B47" s="76"/>
      <c r="C47" s="7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7" s="47" customFormat="1" ht="50.25" customHeight="1">
      <c r="A48" s="75"/>
      <c r="B48" s="76"/>
      <c r="C48" s="7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s="47" customFormat="1" ht="14.25" customHeight="1">
      <c r="A49" s="76"/>
      <c r="B49" s="76"/>
      <c r="C49" s="76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s="47" customFormat="1" ht="15">
      <c r="A50" s="76"/>
      <c r="B50" s="76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.75">
      <c r="A51" s="76"/>
      <c r="B51" s="76"/>
      <c r="C51" s="7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47" customFormat="1" ht="15">
      <c r="A52" s="76"/>
      <c r="B52" s="7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47" customFormat="1" ht="15">
      <c r="A58" s="76"/>
      <c r="B58" s="76"/>
      <c r="C58" s="76"/>
      <c r="D58" s="74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s="47" customFormat="1" ht="15">
      <c r="A59" s="76"/>
      <c r="B59" s="76"/>
      <c r="C59" s="76"/>
      <c r="D59" s="74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1:16" s="47" customFormat="1" ht="15">
      <c r="A60" s="76"/>
      <c r="B60" s="76"/>
      <c r="C60" s="76"/>
      <c r="D60" s="7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>
      <c r="A65" s="76"/>
      <c r="B65" s="76"/>
      <c r="C65" s="76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s="47" customFormat="1" ht="15">
      <c r="A66" s="76"/>
      <c r="B66" s="76"/>
      <c r="C66" s="7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47" customFormat="1" ht="15">
      <c r="A67" s="76"/>
      <c r="B67" s="76"/>
      <c r="C67" s="76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s="47" customFormat="1" ht="15" customHeight="1">
      <c r="A68" s="76"/>
      <c r="B68" s="76"/>
      <c r="C68" s="76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s="47" customFormat="1" ht="15" customHeight="1">
      <c r="A69" s="76"/>
      <c r="B69" s="76"/>
      <c r="C69" s="76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s="47" customFormat="1" ht="15" customHeight="1">
      <c r="A70" s="75"/>
      <c r="B70" s="76"/>
      <c r="C70" s="76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5"/>
      <c r="B71" s="76"/>
      <c r="C71" s="76"/>
      <c r="D71" s="74"/>
      <c r="E71" s="71"/>
      <c r="F71" s="71"/>
      <c r="G71" s="71"/>
      <c r="H71" s="71"/>
      <c r="I71" s="71"/>
      <c r="J71" s="78"/>
      <c r="K71" s="71"/>
      <c r="L71" s="71"/>
      <c r="M71" s="71"/>
      <c r="N71" s="71"/>
      <c r="O71" s="71"/>
      <c r="P71" s="71"/>
    </row>
    <row r="72" spans="1:16" s="47" customFormat="1" ht="15" customHeight="1">
      <c r="A72" s="76"/>
      <c r="B72" s="76"/>
      <c r="C72" s="7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s="47" customFormat="1" ht="15" customHeight="1">
      <c r="A73" s="76"/>
      <c r="B73" s="76"/>
      <c r="C73" s="75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1:16" s="47" customFormat="1" ht="15" customHeight="1">
      <c r="A74" s="76"/>
      <c r="B74" s="76"/>
      <c r="C74" s="76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1:16" s="47" customFormat="1" ht="15" customHeight="1">
      <c r="A75" s="76"/>
      <c r="B75" s="76"/>
      <c r="C75" s="75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s="47" customFormat="1" ht="15" customHeight="1">
      <c r="A76" s="76"/>
      <c r="B76" s="76"/>
      <c r="C76" s="75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1:16" s="47" customFormat="1" ht="15">
      <c r="A77" s="76"/>
      <c r="B77" s="76"/>
      <c r="C77" s="75"/>
      <c r="H77" s="79"/>
      <c r="I77" s="79"/>
      <c r="J77" s="79"/>
      <c r="K77" s="79"/>
      <c r="L77" s="79"/>
      <c r="M77" s="79"/>
      <c r="N77" s="79"/>
      <c r="O77" s="79"/>
      <c r="P77" s="79"/>
    </row>
    <row r="78" spans="1:16" ht="15">
      <c r="C78" s="75"/>
    </row>
    <row r="79" spans="1:16">
      <c r="C79" s="47"/>
    </row>
  </sheetData>
  <mergeCells count="16">
    <mergeCell ref="C44:L44"/>
    <mergeCell ref="E2:P2"/>
    <mergeCell ref="A20:C20"/>
    <mergeCell ref="A8:B8"/>
    <mergeCell ref="A4:P4"/>
    <mergeCell ref="A6:B6"/>
    <mergeCell ref="A5:C5"/>
    <mergeCell ref="A14:B14"/>
    <mergeCell ref="A10:B10"/>
    <mergeCell ref="A21:B21"/>
    <mergeCell ref="A7:C7"/>
    <mergeCell ref="A27:B27"/>
    <mergeCell ref="A25:B25"/>
    <mergeCell ref="A12:B12"/>
    <mergeCell ref="A18:B18"/>
    <mergeCell ref="A23:B23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</vt:lpstr>
      <vt:lpstr>видатки!Заголовки_для_печати</vt:lpstr>
      <vt:lpstr>'пояснення 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2020-10-05T05:26:26Z</cp:lastPrinted>
  <dcterms:created xsi:type="dcterms:W3CDTF">2019-02-06T14:55:57Z</dcterms:created>
  <dcterms:modified xsi:type="dcterms:W3CDTF">2020-10-05T05:27:33Z</dcterms:modified>
</cp:coreProperties>
</file>