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4"/>
  </bookViews>
  <sheets>
    <sheet name="доходы" sheetId="1" r:id="rId1"/>
    <sheet name="расх по ф" sheetId="2" r:id="rId2"/>
    <sheet name="Бюдж розв" sheetId="3" r:id="rId3"/>
    <sheet name="Програми" sheetId="4" r:id="rId4"/>
    <sheet name="джерела" sheetId="5" r:id="rId5"/>
  </sheets>
  <definedNames>
    <definedName name="_xlnm.Print_Titles" localSheetId="1">'расх по ф'!$6:$11</definedName>
  </definedNames>
  <calcPr fullCalcOnLoad="1"/>
</workbook>
</file>

<file path=xl/sharedStrings.xml><?xml version="1.0" encoding="utf-8"?>
<sst xmlns="http://schemas.openxmlformats.org/spreadsheetml/2006/main" count="392" uniqueCount="290">
  <si>
    <t>Загальний фонд</t>
  </si>
  <si>
    <t>Земельний податок з юридичних осіб</t>
  </si>
  <si>
    <t>Земельний податок з фізичних осіб</t>
  </si>
  <si>
    <t>Державне мито</t>
  </si>
  <si>
    <t>Адміністративні штрафи та інші санкції</t>
  </si>
  <si>
    <t>Всього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</si>
  <si>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</si>
  <si>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</si>
  <si>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</si>
  <si>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</si>
  <si>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</si>
  <si>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Найменування доходів згідно із бюджетною класифікацією</t>
  </si>
  <si>
    <t>Разом</t>
  </si>
  <si>
    <t>Код</t>
  </si>
  <si>
    <t>у т.ч. бюджет розвитку</t>
  </si>
  <si>
    <t>6=(гр.3+гр.4)</t>
  </si>
  <si>
    <t>Податкові надходження</t>
  </si>
  <si>
    <t>Х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</si>
  <si>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</si>
  <si>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</si>
  <si>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</si>
  <si>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</si>
  <si>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</si>
  <si>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</si>
  <si>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</si>
  <si>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</si>
  <si>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</si>
  <si>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</si>
  <si>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</si>
  <si>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</si>
  <si>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</si>
  <si>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>тис.грн.</t>
  </si>
  <si>
    <t>Видатки загального фонду</t>
  </si>
  <si>
    <t>Видатки спеціального фонду</t>
  </si>
  <si>
    <t xml:space="preserve">поточні       </t>
  </si>
  <si>
    <t xml:space="preserve">з них: </t>
  </si>
  <si>
    <t>капітальні          ( Код 2000)</t>
  </si>
  <si>
    <t>Державне управління</t>
  </si>
  <si>
    <t>010100</t>
  </si>
  <si>
    <t>Функціонування законодавчої та виконавчої  влади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</si>
  <si>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</si>
  <si>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</si>
  <si>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</si>
  <si>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</si>
  <si>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</si>
  <si>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</si>
  <si>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</si>
  <si>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</si>
  <si>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</si>
  <si>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</si>
  <si>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</si>
  <si>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</si>
  <si>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</si>
  <si>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</si>
  <si>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Соціальний захист та соціальне забезпечення</t>
  </si>
  <si>
    <t>090200</t>
  </si>
  <si>
    <t>Пільги ветеранам війни і праці</t>
  </si>
  <si>
    <t>090301</t>
  </si>
  <si>
    <t>Допомога малозабезпеченим сім’ям з дітьми та державна соціальна допомога інвалідам з дитинства та дітям-інвалідам</t>
  </si>
  <si>
    <t>О90302</t>
  </si>
  <si>
    <t>Допомога у зв’язку з вагітністю та пологами</t>
  </si>
  <si>
    <t>О90303</t>
  </si>
  <si>
    <t>Допомога по догляду за дитиною віком до 3 років  незастрахованим матерям</t>
  </si>
  <si>
    <t>090201</t>
  </si>
  <si>
    <t>Пільги ветеранам війни та праці на житлово-комунальні послуги</t>
  </si>
  <si>
    <t>090202</t>
  </si>
  <si>
    <t xml:space="preserve">Пільги ветеранам війни та праці на придбання твердого палива та скрапленого газу </t>
  </si>
  <si>
    <t>090203</t>
  </si>
  <si>
    <t>Інші пільги ветеранам війни та праці</t>
  </si>
  <si>
    <t>090204</t>
  </si>
  <si>
    <t>Пільги ветеранам військової служби та ветеранам органів внутрішніх справ на житлово-комунальні послуги</t>
  </si>
  <si>
    <t>090205</t>
  </si>
  <si>
    <t>Пільги ветеранам військової служби та ветеранам органів внутрішніх справ на придбання твердого палива та скрапленого газу</t>
  </si>
  <si>
    <t>090206</t>
  </si>
  <si>
    <t>Інші пільги ветеранам військової служби та ветеранам органів внутрішніх справ</t>
  </si>
  <si>
    <t xml:space="preserve">Допомога малозабезпеченим сім’ям з дітьми </t>
  </si>
  <si>
    <t>090302</t>
  </si>
  <si>
    <t>Допомога у зв"язку з вагітністю і пологами</t>
  </si>
  <si>
    <t>090303</t>
  </si>
  <si>
    <t>Допомога на догляд за дитиною віком до 3 років незастрахованим матерям</t>
  </si>
  <si>
    <t>090304</t>
  </si>
  <si>
    <t>Одноразова допомога при народженні дитини</t>
  </si>
  <si>
    <t>090305</t>
  </si>
  <si>
    <t>Допомога на дітей,які перебувають під опікою чи піклуванням</t>
  </si>
  <si>
    <t>090306</t>
  </si>
  <si>
    <t>Допомога на дітей одиноким матерям</t>
  </si>
  <si>
    <t>090405</t>
  </si>
  <si>
    <t>Додаткові виплати населенню на покриття витрат на оплату житлово-комунальних послуг</t>
  </si>
  <si>
    <t>091101</t>
  </si>
  <si>
    <t>Утримання центрів соціальних служб для молоді</t>
  </si>
  <si>
    <t xml:space="preserve"> </t>
  </si>
  <si>
    <t>О91102</t>
  </si>
  <si>
    <t>Програми і заходи соціальних служб для молоді</t>
  </si>
  <si>
    <t>О91103</t>
  </si>
  <si>
    <t>Соціальні програми і заходи державних органів у справах молоді</t>
  </si>
  <si>
    <t>Інші видатки</t>
  </si>
  <si>
    <t>091204</t>
  </si>
  <si>
    <t>Територіальні центри і відділення соціальної допомоги на дому</t>
  </si>
  <si>
    <t>Житлово-комунальне господарство</t>
  </si>
  <si>
    <t>Житлово-експлуатаційне господарство</t>
  </si>
  <si>
    <t xml:space="preserve">Благоустрій міст, сіл, селищ 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</si>
  <si>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</si>
  <si>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</si>
  <si>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</si>
  <si>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110500</t>
  </si>
  <si>
    <t>Інші культурно-освітні заклади</t>
  </si>
  <si>
    <t xml:space="preserve"> Засоби масової інформації</t>
  </si>
  <si>
    <t>120100</t>
  </si>
  <si>
    <t xml:space="preserve">Телебачення і радіомовлення </t>
  </si>
  <si>
    <t xml:space="preserve">Періодичні видання, (газети та журнали) </t>
  </si>
  <si>
    <t>Фізична культура і спорт</t>
  </si>
  <si>
    <t>Здійснення заходів з фізичної культури і спорту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</si>
  <si>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</si>
  <si>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</si>
  <si>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</si>
  <si>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</si>
  <si>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</si>
  <si>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 xml:space="preserve">Видатки, не віднесені до основних груп </t>
  </si>
  <si>
    <t>250315</t>
  </si>
  <si>
    <t>Інші субвенції</t>
  </si>
  <si>
    <t>Всього видатків</t>
  </si>
  <si>
    <t>до рішення  міської ради</t>
  </si>
  <si>
    <t>до рішення міської ради</t>
  </si>
  <si>
    <t>240604</t>
  </si>
  <si>
    <t>150115</t>
  </si>
  <si>
    <t>070809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</si>
  <si>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</si>
  <si>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</si>
  <si>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</si>
  <si>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</si>
  <si>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Здійснення виплат, визначенних Законом України "Про реструктур. Заборгованості з виплат, передбаченних ст.57 Закону України"Про освіту" педагогічним, науково-педагогічним та іншим категоріям працівників навчальних закладів</t>
  </si>
  <si>
    <t>Інші видатки на соціальний захист населення</t>
  </si>
  <si>
    <t>Філармонії, музичні колективи і ансамблі та інші мистецькі заклади та заходи</t>
  </si>
  <si>
    <t>Завершення проектів газіфікації сільских населених пунктів з високим ступенем готовності населен.пунктів</t>
  </si>
  <si>
    <t>Інша діяльність у сфері охорони навколишнього природного  середовища</t>
  </si>
  <si>
    <t>Назва об*єктів відповідно до проектно-кошторисної документації, тощо</t>
  </si>
  <si>
    <t>Разом видатків на поточний рік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</si>
  <si>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Чорноб.катастрофи</t>
  </si>
  <si>
    <t>250380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</si>
  <si>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</si>
  <si>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Адміністративні штрафи  у сфері забезпечені безпеки  дорожнього руху</t>
  </si>
  <si>
    <t>Орендна плата з юридичних осіб</t>
  </si>
  <si>
    <t>Орендна плата з фізичних осіб</t>
  </si>
  <si>
    <t>Державне мито, пов`язане з видачею та оформленням закордонних паспортів(посвідок) та паспортів громадян України</t>
  </si>
  <si>
    <t>Частина чистого прибутку(доходу) господарських організацій, які належать до комунальної власності</t>
  </si>
  <si>
    <t>100103</t>
  </si>
  <si>
    <t>Дотація ЖКГ</t>
  </si>
  <si>
    <t>Екологічний податок</t>
  </si>
  <si>
    <t>тис .грн.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</si>
  <si>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</si>
  <si>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</si>
  <si>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споживання</t>
  </si>
  <si>
    <t xml:space="preserve">Комунальні послуги та енергоносії </t>
  </si>
  <si>
    <t xml:space="preserve"> оплата праці</t>
  </si>
  <si>
    <t>розвитку</t>
  </si>
  <si>
    <t>капітальні видатки за рахунок коштів, що передаються із загального фонду до бюджету розвитку(спеціального фонду)</t>
  </si>
  <si>
    <t>13=3+6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</si>
  <si>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</si>
  <si>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</si>
  <si>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</si>
  <si>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</si>
  <si>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</si>
  <si>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</si>
  <si>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 xml:space="preserve">Перелік місцевих програм, які фінансуються за рахунок коштів </t>
  </si>
  <si>
    <t>Найменування програми</t>
  </si>
  <si>
    <t>Сума</t>
  </si>
  <si>
    <t>тис.грн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</si>
  <si>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</si>
  <si>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</si>
  <si>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</si>
  <si>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>Фінансова підтримка громадських організацій інвалідів і ветеранів</t>
  </si>
  <si>
    <t>Благоустрій міст, сіл, селищ</t>
  </si>
  <si>
    <t xml:space="preserve">Інші видатки </t>
  </si>
  <si>
    <t>Додаток № 1</t>
  </si>
  <si>
    <t>Інші субвенції (районому бюджету на участь у програмі "Власний дім"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</si>
  <si>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</si>
  <si>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</si>
  <si>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</si>
  <si>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</si>
  <si>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 xml:space="preserve">Офіційні трансферти </t>
  </si>
  <si>
    <t xml:space="preserve">Субвенції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</si>
  <si>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</si>
  <si>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Фінансова підтримка громадських  організацій  інвалідів і ветеранів</t>
  </si>
  <si>
    <t>О3</t>
  </si>
  <si>
    <r>
      <t>З них:</t>
    </r>
    <r>
      <rPr>
        <i/>
        <sz val="9"/>
        <rFont val="Arial CE"/>
        <family val="2"/>
      </rPr>
      <t xml:space="preserve">   </t>
    </r>
  </si>
  <si>
    <t>в тому числі бюджет розвитку</t>
  </si>
  <si>
    <t>Інші додаткові дотації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</si>
  <si>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</si>
  <si>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Додаток   2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</si>
  <si>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</si>
  <si>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</si>
  <si>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</si>
  <si>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</si>
  <si>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</si>
  <si>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</si>
  <si>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r>
      <t>Акцизний податок з реалізації суб</t>
    </r>
    <r>
      <rPr>
        <b/>
        <sz val="9"/>
        <color indexed="8"/>
        <rFont val="Calibri"/>
        <family val="2"/>
      </rPr>
      <t>'</t>
    </r>
    <r>
      <rPr>
        <b/>
        <sz val="9"/>
        <color indexed="8"/>
        <rFont val="Arial"/>
        <family val="2"/>
      </rPr>
      <t>єктами господарювання роздрібної торгівлі підакцизних товарів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</si>
  <si>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</si>
  <si>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</si>
  <si>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t>Міський голова</t>
  </si>
  <si>
    <t>Ю.І.Онищенко</t>
  </si>
  <si>
    <t xml:space="preserve">Міський голова </t>
  </si>
  <si>
    <t>Міська комплексна програма щодо соціальної адаптації, психологічної реабілітації та вшанування памяті учасників АТО</t>
  </si>
  <si>
    <t>Додаток № 4</t>
  </si>
  <si>
    <t>Додаток 3</t>
  </si>
  <si>
    <t xml:space="preserve">                                                    до рішення  міської ради</t>
  </si>
  <si>
    <t xml:space="preserve">                                        до рішення міської ради</t>
  </si>
  <si>
    <t>23  грудня  2016 р.№</t>
  </si>
  <si>
    <t>Доходи  міського бюджету на 2017 рік</t>
  </si>
  <si>
    <t>Плата за надання адміністративних послуг</t>
  </si>
  <si>
    <t>Плата за надання інших адміністративних послуг</t>
  </si>
  <si>
    <t>Видатки міського бюджету на 2017 рік</t>
  </si>
  <si>
    <t xml:space="preserve">23 грудня 2016р. № </t>
  </si>
  <si>
    <t xml:space="preserve">від 23.12.2016 року №   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</si>
  <si>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2017 році будуть проводитися за рахунок коштів бюджету розвитку</t>
    </r>
  </si>
  <si>
    <t xml:space="preserve">від 23.12.2016 року № </t>
  </si>
  <si>
    <t>Дотації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</si>
  <si>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</si>
  <si>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</si>
  <si>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 xml:space="preserve">                                                        за тимчасовою класифікацією видатків та кредитування місцевих бюджетів</t>
  </si>
  <si>
    <t>0100</t>
  </si>
  <si>
    <t>3000</t>
  </si>
  <si>
    <t>3400</t>
  </si>
  <si>
    <t>3500</t>
  </si>
  <si>
    <t>Оздоровлення та відпочинок дітей (крім оздоровлення громадян, які постраждали внаслідок Чорнобильської катастрофи)</t>
  </si>
  <si>
    <t>3160</t>
  </si>
  <si>
    <t>3202</t>
  </si>
  <si>
    <t>6060</t>
  </si>
  <si>
    <t>6000</t>
  </si>
  <si>
    <t>4030</t>
  </si>
  <si>
    <t>4000</t>
  </si>
  <si>
    <t>5000</t>
  </si>
  <si>
    <t>5100</t>
  </si>
  <si>
    <t>6650</t>
  </si>
  <si>
    <t>Утримання та розвиток інфраструктури доріг</t>
  </si>
  <si>
    <t>8010</t>
  </si>
  <si>
    <t>8000</t>
  </si>
  <si>
    <t>8600</t>
  </si>
  <si>
    <t>6010</t>
  </si>
  <si>
    <t>Забезпечення надійного та безперебійного функціонування житлово-експлуатаційного господарства</t>
  </si>
  <si>
    <t>Реалізація заходів щодо інвестиційного розвитку території</t>
  </si>
  <si>
    <t>6310</t>
  </si>
  <si>
    <t>Інша діяльність у сфері охорони навколишнього природного середовища</t>
  </si>
  <si>
    <t>9100</t>
  </si>
  <si>
    <t>Капітальний ремонт автомобільних доріг м.Попасна</t>
  </si>
  <si>
    <t>Розробка топографічного генерального плану та плану зонування території  та оцінювання землі міста Попасна</t>
  </si>
  <si>
    <t xml:space="preserve">Придбання техніки та реконструкція </t>
  </si>
  <si>
    <t xml:space="preserve">Придбання оргтехніки </t>
  </si>
  <si>
    <t>міського бюджету у 2017 році</t>
  </si>
  <si>
    <t>Програма висвітлення діяльності Попаснянської міської ради та її виконкому в засобах масової інформації на 2017р.</t>
  </si>
  <si>
    <t>Програма виконкому Попаснянської міської ради з питань соціального захисту та соціального забезпечення населення на 2017р.</t>
  </si>
  <si>
    <t>Міська цільова Програма роботи з обдарованими дітьми та молоддю м.Попасна на 2017 рік</t>
  </si>
  <si>
    <t>Програма розвитку житлово-комунального господарства та благоустрою м. Попасна на 2017 рік</t>
  </si>
  <si>
    <t>Міська програма розвитку фізичної культури і спорту у м. Попасна на 2017 рік</t>
  </si>
  <si>
    <t>Програми соціально-економічного розвитку - інші витрати в м.Попасна на 2017 рік</t>
  </si>
  <si>
    <t>Програма проведення культурно-масових заходів в місті на 2017 рік</t>
  </si>
  <si>
    <t>міської ради</t>
  </si>
  <si>
    <t>(тис. грн)</t>
  </si>
  <si>
    <t xml:space="preserve">Код </t>
  </si>
  <si>
    <t xml:space="preserve">Назва </t>
  </si>
  <si>
    <t>У т.ч. бюджет розвитку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</si>
  <si>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</si>
  <si>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</si>
  <si>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</si>
  <si>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</si>
  <si>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</si>
  <si>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</si>
  <si>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</si>
  <si>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</si>
  <si>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</si>
  <si>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</si>
  <si>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208330</t>
  </si>
  <si>
    <t>208400</t>
  </si>
  <si>
    <t>Кошти, одержані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</si>
  <si>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</si>
  <si>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</si>
  <si>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</si>
  <si>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</si>
  <si>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</si>
  <si>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</si>
  <si>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</si>
  <si>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</si>
  <si>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602303</t>
  </si>
  <si>
    <t>602400</t>
  </si>
  <si>
    <t>Всього за типом боргового зобов’язання</t>
  </si>
  <si>
    <t xml:space="preserve">Джерела фінансування міського бюджету на 2017 рік </t>
  </si>
  <si>
    <t>Додаток5</t>
  </si>
  <si>
    <t>до рішення</t>
  </si>
  <si>
    <t xml:space="preserve">23 грудня 2016 року № 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</si>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</sst>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[Red]\-#,##0.0\ "/>
    <numFmt numFmtId="175" formatCode="#,##0.000_ ;[Red]\-#,##0.000\ "/>
    <numFmt numFmtId="176" formatCode="#,##0.000"/>
    <numFmt numFmtId="177" formatCode="0.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_ ;[Red]\-#,##0.00000\ "/>
  </numFmts>
  <fonts count="104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2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7"/>
      <name val="Arial CE"/>
      <family val="0"/>
    </font>
    <font>
      <sz val="8"/>
      <color indexed="8"/>
      <name val="Arial CE"/>
      <family val="0"/>
    </font>
    <font>
      <sz val="8"/>
      <name val="Times New Roman Cyr"/>
      <family val="0"/>
    </font>
    <font>
      <sz val="6"/>
      <name val="Arial CE"/>
      <family val="2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Arial CE"/>
      <family val="2"/>
    </font>
    <font>
      <sz val="9"/>
      <color indexed="8"/>
      <name val="Times New Roman"/>
      <family val="1"/>
    </font>
    <font>
      <b/>
      <sz val="10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name val="Calibri"/>
      <family val="2"/>
    </font>
    <font>
      <b/>
      <sz val="9"/>
      <color indexed="8"/>
      <name val="Calibri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Arial CE"/>
      <family val="2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9"/>
      <name val="Arial Cyr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0" fillId="0" borderId="0">
      <alignment/>
      <protection/>
    </xf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0" xfId="57" applyFont="1">
      <alignment/>
      <protection/>
    </xf>
    <xf numFmtId="0" fontId="10" fillId="0" borderId="0" xfId="57" applyFont="1" applyAlignment="1">
      <alignment horizontal="justify"/>
      <protection/>
    </xf>
    <xf numFmtId="0" fontId="4" fillId="0" borderId="0" xfId="57">
      <alignment/>
      <protection/>
    </xf>
    <xf numFmtId="0" fontId="11" fillId="0" borderId="0" xfId="57" applyFont="1" applyAlignment="1">
      <alignment horizontal="center"/>
      <protection/>
    </xf>
    <xf numFmtId="0" fontId="13" fillId="0" borderId="0" xfId="57" applyFont="1" applyAlignment="1">
      <alignment horizontal="justify"/>
      <protection/>
    </xf>
    <xf numFmtId="0" fontId="10" fillId="0" borderId="11" xfId="57" applyFont="1" applyBorder="1" applyAlignment="1">
      <alignment horizontal="center" vertical="top" wrapText="1"/>
      <protection/>
    </xf>
    <xf numFmtId="0" fontId="10" fillId="0" borderId="12" xfId="57" applyFont="1" applyBorder="1" applyAlignment="1">
      <alignment horizontal="center" vertical="top" wrapText="1"/>
      <protection/>
    </xf>
    <xf numFmtId="0" fontId="14" fillId="0" borderId="13" xfId="57" applyFont="1" applyBorder="1" applyAlignment="1">
      <alignment horizontal="center" vertical="top" wrapText="1"/>
      <protection/>
    </xf>
    <xf numFmtId="0" fontId="3" fillId="0" borderId="10" xfId="57" applyFont="1" applyBorder="1" applyAlignment="1">
      <alignment horizontal="center" vertical="top" wrapText="1"/>
      <protection/>
    </xf>
    <xf numFmtId="0" fontId="15" fillId="0" borderId="10" xfId="57" applyFont="1" applyBorder="1" applyAlignment="1">
      <alignment horizontal="center" vertical="top" wrapText="1"/>
      <protection/>
    </xf>
    <xf numFmtId="172" fontId="4" fillId="0" borderId="0" xfId="57" applyNumberFormat="1">
      <alignment/>
      <protection/>
    </xf>
    <xf numFmtId="0" fontId="18" fillId="0" borderId="10" xfId="57" applyFont="1" applyBorder="1" applyAlignment="1">
      <alignment horizontal="justify" vertical="top" wrapText="1"/>
      <protection/>
    </xf>
    <xf numFmtId="173" fontId="1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justify" vertical="top" wrapText="1"/>
      <protection/>
    </xf>
    <xf numFmtId="173" fontId="10" fillId="0" borderId="10" xfId="57" applyNumberFormat="1" applyFont="1" applyBorder="1" applyAlignment="1">
      <alignment horizontal="center" vertical="center" wrapText="1"/>
      <protection/>
    </xf>
    <xf numFmtId="173" fontId="3" fillId="0" borderId="10" xfId="57" applyNumberFormat="1" applyFont="1" applyBorder="1" applyAlignment="1">
      <alignment horizontal="center" vertical="center" wrapText="1"/>
      <protection/>
    </xf>
    <xf numFmtId="173" fontId="19" fillId="0" borderId="10" xfId="57" applyNumberFormat="1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justify" vertical="top" wrapText="1"/>
      <protection/>
    </xf>
    <xf numFmtId="173" fontId="6" fillId="0" borderId="10" xfId="57" applyNumberFormat="1" applyFont="1" applyBorder="1" applyAlignment="1">
      <alignment horizontal="center" vertical="center" wrapText="1"/>
      <protection/>
    </xf>
    <xf numFmtId="173" fontId="10" fillId="0" borderId="10" xfId="57" applyNumberFormat="1" applyFont="1" applyFill="1" applyBorder="1" applyAlignment="1">
      <alignment horizontal="center" vertical="center" wrapText="1"/>
      <protection/>
    </xf>
    <xf numFmtId="173" fontId="5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justify" vertical="top" wrapText="1"/>
      <protection/>
    </xf>
    <xf numFmtId="0" fontId="25" fillId="0" borderId="10" xfId="57" applyFont="1" applyBorder="1" applyAlignment="1">
      <alignment horizontal="justify" vertical="top" wrapText="1"/>
      <protection/>
    </xf>
    <xf numFmtId="0" fontId="18" fillId="0" borderId="10" xfId="57" applyFont="1" applyBorder="1" applyAlignment="1">
      <alignment horizontal="center"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16" fillId="0" borderId="10" xfId="57" applyFont="1" applyBorder="1" applyAlignment="1">
      <alignment horizontal="center" vertical="top" wrapText="1"/>
      <protection/>
    </xf>
    <xf numFmtId="0" fontId="26" fillId="0" borderId="10" xfId="57" applyFont="1" applyBorder="1" applyAlignment="1">
      <alignment horizontal="justify" vertical="top" wrapText="1"/>
      <protection/>
    </xf>
    <xf numFmtId="0" fontId="16" fillId="0" borderId="10" xfId="57" applyFont="1" applyFill="1" applyBorder="1" applyAlignment="1">
      <alignment horizontal="justify" vertical="top" wrapText="1"/>
      <protection/>
    </xf>
    <xf numFmtId="0" fontId="17" fillId="0" borderId="10" xfId="57" applyFont="1" applyFill="1" applyBorder="1" applyAlignment="1">
      <alignment horizontal="center" vertical="top" wrapText="1"/>
      <protection/>
    </xf>
    <xf numFmtId="173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justify" vertical="top" wrapText="1"/>
      <protection/>
    </xf>
    <xf numFmtId="173" fontId="6" fillId="0" borderId="10" xfId="57" applyNumberFormat="1" applyFont="1" applyFill="1" applyBorder="1" applyAlignment="1">
      <alignment horizontal="center" vertical="center" wrapText="1"/>
      <protection/>
    </xf>
    <xf numFmtId="0" fontId="27" fillId="0" borderId="0" xfId="56" applyFont="1">
      <alignment/>
      <protection/>
    </xf>
    <xf numFmtId="0" fontId="27" fillId="0" borderId="0" xfId="56" applyFont="1" applyAlignment="1">
      <alignment horizontal="justify"/>
      <protection/>
    </xf>
    <xf numFmtId="0" fontId="27" fillId="0" borderId="0" xfId="56">
      <alignment/>
      <protection/>
    </xf>
    <xf numFmtId="0" fontId="28" fillId="0" borderId="0" xfId="56" applyFont="1">
      <alignment/>
      <protection/>
    </xf>
    <xf numFmtId="0" fontId="27" fillId="0" borderId="14" xfId="56" applyBorder="1">
      <alignment/>
      <protection/>
    </xf>
    <xf numFmtId="0" fontId="35" fillId="0" borderId="10" xfId="56" applyFont="1" applyBorder="1" applyAlignment="1">
      <alignment horizontal="center" vertical="top" wrapText="1"/>
      <protection/>
    </xf>
    <xf numFmtId="0" fontId="35" fillId="0" borderId="15" xfId="56" applyFont="1" applyBorder="1" applyAlignment="1">
      <alignment horizontal="center" vertical="top" wrapText="1"/>
      <protection/>
    </xf>
    <xf numFmtId="0" fontId="35" fillId="0" borderId="0" xfId="56" applyFont="1" applyAlignment="1">
      <alignment horizontal="center"/>
      <protection/>
    </xf>
    <xf numFmtId="49" fontId="28" fillId="0" borderId="16" xfId="56" applyNumberFormat="1" applyFont="1" applyBorder="1" applyAlignment="1">
      <alignment vertical="top" wrapText="1"/>
      <protection/>
    </xf>
    <xf numFmtId="49" fontId="27" fillId="0" borderId="17" xfId="56" applyNumberFormat="1" applyFont="1" applyBorder="1" applyAlignment="1">
      <alignment vertical="top" wrapText="1"/>
      <protection/>
    </xf>
    <xf numFmtId="49" fontId="28" fillId="0" borderId="17" xfId="56" applyNumberFormat="1" applyFont="1" applyBorder="1" applyAlignment="1">
      <alignment vertical="top" wrapText="1"/>
      <protection/>
    </xf>
    <xf numFmtId="49" fontId="4" fillId="0" borderId="18" xfId="56" applyNumberFormat="1" applyFont="1" applyFill="1" applyBorder="1" applyAlignment="1">
      <alignment horizontal="right" vertical="top"/>
      <protection/>
    </xf>
    <xf numFmtId="0" fontId="4" fillId="0" borderId="17" xfId="56" applyFont="1" applyFill="1" applyBorder="1" applyAlignment="1">
      <alignment vertical="top" wrapText="1"/>
      <protection/>
    </xf>
    <xf numFmtId="49" fontId="27" fillId="0" borderId="17" xfId="56" applyNumberFormat="1" applyFont="1" applyBorder="1" applyAlignment="1">
      <alignment vertical="top" wrapText="1"/>
      <protection/>
    </xf>
    <xf numFmtId="0" fontId="28" fillId="0" borderId="0" xfId="56" applyFont="1">
      <alignment/>
      <protection/>
    </xf>
    <xf numFmtId="49" fontId="27" fillId="0" borderId="19" xfId="56" applyNumberFormat="1" applyFont="1" applyBorder="1" applyAlignment="1">
      <alignment vertical="top" wrapText="1"/>
      <protection/>
    </xf>
    <xf numFmtId="49" fontId="27" fillId="0" borderId="10" xfId="56" applyNumberFormat="1" applyFont="1" applyBorder="1" applyAlignment="1">
      <alignment vertical="top" wrapText="1"/>
      <protection/>
    </xf>
    <xf numFmtId="49" fontId="27" fillId="0" borderId="20" xfId="56" applyNumberFormat="1" applyFont="1" applyBorder="1" applyAlignment="1">
      <alignment vertical="top" wrapText="1"/>
      <protection/>
    </xf>
    <xf numFmtId="49" fontId="27" fillId="0" borderId="21" xfId="56" applyNumberFormat="1" applyFont="1" applyBorder="1" applyAlignment="1">
      <alignment vertical="top" wrapText="1"/>
      <protection/>
    </xf>
    <xf numFmtId="0" fontId="27" fillId="0" borderId="10" xfId="56" applyFont="1" applyBorder="1" applyAlignment="1">
      <alignment vertical="top" wrapText="1"/>
      <protection/>
    </xf>
    <xf numFmtId="174" fontId="27" fillId="0" borderId="0" xfId="56" applyNumberFormat="1">
      <alignment/>
      <protection/>
    </xf>
    <xf numFmtId="0" fontId="41" fillId="0" borderId="0" xfId="57" applyFont="1">
      <alignment/>
      <protection/>
    </xf>
    <xf numFmtId="173" fontId="10" fillId="0" borderId="10" xfId="57" applyNumberFormat="1" applyFont="1" applyFill="1" applyBorder="1" applyAlignment="1">
      <alignment horizontal="center" vertical="center" wrapText="1"/>
      <protection/>
    </xf>
    <xf numFmtId="0" fontId="42" fillId="0" borderId="0" xfId="57" applyFont="1">
      <alignment/>
      <protection/>
    </xf>
    <xf numFmtId="0" fontId="18" fillId="0" borderId="10" xfId="57" applyFont="1" applyBorder="1" applyAlignment="1">
      <alignment horizontal="justify" wrapText="1"/>
      <protection/>
    </xf>
    <xf numFmtId="0" fontId="14" fillId="0" borderId="10" xfId="57" applyFont="1" applyBorder="1" applyAlignment="1">
      <alignment horizontal="justify" wrapText="1"/>
      <protection/>
    </xf>
    <xf numFmtId="0" fontId="17" fillId="0" borderId="10" xfId="57" applyFont="1" applyBorder="1" applyAlignment="1">
      <alignment horizontal="justify" wrapText="1"/>
      <protection/>
    </xf>
    <xf numFmtId="0" fontId="21" fillId="0" borderId="10" xfId="57" applyFont="1" applyBorder="1" applyAlignment="1">
      <alignment horizontal="justify" wrapText="1"/>
      <protection/>
    </xf>
    <xf numFmtId="0" fontId="20" fillId="0" borderId="10" xfId="57" applyFont="1" applyBorder="1" applyAlignment="1">
      <alignment horizontal="justify" wrapText="1"/>
      <protection/>
    </xf>
    <xf numFmtId="0" fontId="22" fillId="0" borderId="10" xfId="57" applyFont="1" applyFill="1" applyBorder="1" applyAlignment="1">
      <alignment horizontal="justify" wrapText="1"/>
      <protection/>
    </xf>
    <xf numFmtId="0" fontId="23" fillId="0" borderId="10" xfId="57" applyFont="1" applyBorder="1" applyAlignment="1">
      <alignment horizontal="justify" wrapText="1"/>
      <protection/>
    </xf>
    <xf numFmtId="0" fontId="25" fillId="0" borderId="10" xfId="57" applyFont="1" applyBorder="1" applyAlignment="1">
      <alignment horizontal="justify" wrapText="1"/>
      <protection/>
    </xf>
    <xf numFmtId="0" fontId="18" fillId="0" borderId="10" xfId="57" applyFont="1" applyFill="1" applyBorder="1" applyAlignment="1">
      <alignment horizontal="justify" vertical="top" wrapText="1"/>
      <protection/>
    </xf>
    <xf numFmtId="173" fontId="1" fillId="0" borderId="10" xfId="57" applyNumberFormat="1" applyFont="1" applyFill="1" applyBorder="1" applyAlignment="1">
      <alignment horizontal="center" vertical="center" wrapText="1"/>
      <protection/>
    </xf>
    <xf numFmtId="176" fontId="10" fillId="0" borderId="10" xfId="57" applyNumberFormat="1" applyFont="1" applyBorder="1" applyAlignment="1">
      <alignment horizontal="center" vertical="center" wrapText="1"/>
      <protection/>
    </xf>
    <xf numFmtId="176" fontId="6" fillId="0" borderId="10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175" fontId="38" fillId="0" borderId="10" xfId="56" applyNumberFormat="1" applyFont="1" applyBorder="1" applyAlignment="1">
      <alignment horizontal="right" vertical="top" wrapText="1"/>
      <protection/>
    </xf>
    <xf numFmtId="0" fontId="3" fillId="0" borderId="10" xfId="57" applyFont="1" applyBorder="1" applyAlignment="1">
      <alignment horizontal="justify" vertical="top" wrapText="1"/>
      <protection/>
    </xf>
    <xf numFmtId="0" fontId="16" fillId="0" borderId="10" xfId="57" applyFont="1" applyFill="1" applyBorder="1" applyAlignment="1">
      <alignment horizontal="justify" wrapText="1"/>
      <protection/>
    </xf>
    <xf numFmtId="173" fontId="5" fillId="0" borderId="10" xfId="57" applyNumberFormat="1" applyFont="1" applyFill="1" applyBorder="1" applyAlignment="1">
      <alignment horizontal="center" vertical="center" wrapText="1"/>
      <protection/>
    </xf>
    <xf numFmtId="173" fontId="19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justify" vertical="top" wrapText="1"/>
      <protection/>
    </xf>
    <xf numFmtId="0" fontId="14" fillId="0" borderId="10" xfId="57" applyFont="1" applyFill="1" applyBorder="1" applyAlignment="1">
      <alignment horizontal="justify" wrapText="1"/>
      <protection/>
    </xf>
    <xf numFmtId="173" fontId="3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justify" wrapText="1"/>
    </xf>
    <xf numFmtId="0" fontId="17" fillId="0" borderId="10" xfId="57" applyFont="1" applyFill="1" applyBorder="1" applyAlignment="1">
      <alignment horizontal="justify" wrapText="1"/>
      <protection/>
    </xf>
    <xf numFmtId="0" fontId="21" fillId="0" borderId="10" xfId="57" applyFont="1" applyFill="1" applyBorder="1" applyAlignment="1">
      <alignment horizontal="justify" wrapText="1"/>
      <protection/>
    </xf>
    <xf numFmtId="0" fontId="20" fillId="0" borderId="10" xfId="57" applyFont="1" applyFill="1" applyBorder="1" applyAlignment="1">
      <alignment horizontal="justify" wrapText="1"/>
      <protection/>
    </xf>
    <xf numFmtId="0" fontId="21" fillId="0" borderId="10" xfId="57" applyFont="1" applyFill="1" applyBorder="1" applyAlignment="1">
      <alignment horizontal="left" wrapText="1"/>
      <protection/>
    </xf>
    <xf numFmtId="0" fontId="24" fillId="0" borderId="10" xfId="57" applyFont="1" applyBorder="1" applyAlignment="1">
      <alignment horizontal="justify" wrapText="1"/>
      <protection/>
    </xf>
    <xf numFmtId="0" fontId="17" fillId="33" borderId="10" xfId="57" applyFont="1" applyFill="1" applyBorder="1" applyAlignment="1">
      <alignment horizontal="justify" wrapText="1"/>
      <protection/>
    </xf>
    <xf numFmtId="0" fontId="20" fillId="33" borderId="10" xfId="57" applyFont="1" applyFill="1" applyBorder="1" applyAlignment="1">
      <alignment horizontal="justify" wrapText="1"/>
      <protection/>
    </xf>
    <xf numFmtId="0" fontId="14" fillId="33" borderId="10" xfId="57" applyFont="1" applyFill="1" applyBorder="1" applyAlignment="1">
      <alignment horizontal="justify" vertical="top" wrapText="1"/>
      <protection/>
    </xf>
    <xf numFmtId="0" fontId="3" fillId="33" borderId="10" xfId="57" applyFont="1" applyFill="1" applyBorder="1" applyAlignment="1">
      <alignment horizontal="justify" wrapText="1"/>
      <protection/>
    </xf>
    <xf numFmtId="0" fontId="0" fillId="0" borderId="10" xfId="0" applyBorder="1" applyAlignment="1">
      <alignment horizontal="center" vertical="distributed"/>
    </xf>
    <xf numFmtId="0" fontId="48" fillId="0" borderId="10" xfId="0" applyFont="1" applyBorder="1" applyAlignment="1">
      <alignment horizontal="center" vertical="distributed"/>
    </xf>
    <xf numFmtId="0" fontId="50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4" fillId="0" borderId="10" xfId="56" applyFont="1" applyFill="1" applyBorder="1" applyAlignment="1">
      <alignment horizontal="left" vertical="distributed" wrapText="1"/>
      <protection/>
    </xf>
    <xf numFmtId="0" fontId="52" fillId="0" borderId="10" xfId="0" applyFont="1" applyBorder="1" applyAlignment="1">
      <alignment horizontal="left" vertical="distributed"/>
    </xf>
    <xf numFmtId="0" fontId="49" fillId="0" borderId="10" xfId="0" applyFont="1" applyBorder="1" applyAlignment="1">
      <alignment vertical="justify"/>
    </xf>
    <xf numFmtId="0" fontId="49" fillId="0" borderId="10" xfId="0" applyFont="1" applyBorder="1" applyAlignment="1">
      <alignment horizontal="left" vertical="distributed"/>
    </xf>
    <xf numFmtId="0" fontId="16" fillId="0" borderId="10" xfId="0" applyFont="1" applyFill="1" applyBorder="1" applyAlignment="1">
      <alignment horizontal="justify" wrapText="1"/>
    </xf>
    <xf numFmtId="172" fontId="56" fillId="0" borderId="0" xfId="57" applyNumberFormat="1" applyFont="1">
      <alignment/>
      <protection/>
    </xf>
    <xf numFmtId="0" fontId="56" fillId="0" borderId="0" xfId="57" applyFont="1">
      <alignment/>
      <protection/>
    </xf>
    <xf numFmtId="0" fontId="0" fillId="0" borderId="10" xfId="0" applyBorder="1" applyAlignment="1">
      <alignment horizontal="center" vertical="justify"/>
    </xf>
    <xf numFmtId="176" fontId="6" fillId="0" borderId="10" xfId="57" applyNumberFormat="1" applyFont="1" applyFill="1" applyBorder="1" applyAlignment="1">
      <alignment horizontal="center" vertical="center" wrapText="1"/>
      <protection/>
    </xf>
    <xf numFmtId="176" fontId="1" fillId="0" borderId="10" xfId="57" applyNumberFormat="1" applyFont="1" applyFill="1" applyBorder="1" applyAlignment="1">
      <alignment horizontal="center" vertical="center" wrapText="1"/>
      <protection/>
    </xf>
    <xf numFmtId="0" fontId="31" fillId="0" borderId="22" xfId="56" applyFont="1" applyBorder="1" applyAlignment="1">
      <alignment horizontal="center" vertical="center" wrapText="1"/>
      <protection/>
    </xf>
    <xf numFmtId="49" fontId="4" fillId="0" borderId="18" xfId="56" applyNumberFormat="1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justify" wrapText="1"/>
    </xf>
    <xf numFmtId="176" fontId="6" fillId="0" borderId="10" xfId="57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vertical="justify"/>
    </xf>
    <xf numFmtId="176" fontId="18" fillId="0" borderId="10" xfId="57" applyNumberFormat="1" applyFont="1" applyBorder="1" applyAlignment="1">
      <alignment horizontal="center" vertical="center" wrapText="1"/>
      <protection/>
    </xf>
    <xf numFmtId="176" fontId="1" fillId="0" borderId="10" xfId="57" applyNumberFormat="1" applyFont="1" applyBorder="1" applyAlignment="1">
      <alignment horizontal="center" vertical="center" wrapText="1"/>
      <protection/>
    </xf>
    <xf numFmtId="176" fontId="10" fillId="0" borderId="10" xfId="57" applyNumberFormat="1" applyFont="1" applyFill="1" applyBorder="1" applyAlignment="1">
      <alignment horizontal="center" vertical="center" wrapText="1"/>
      <protection/>
    </xf>
    <xf numFmtId="176" fontId="3" fillId="0" borderId="10" xfId="57" applyNumberFormat="1" applyFont="1" applyFill="1" applyBorder="1" applyAlignment="1">
      <alignment horizontal="center" vertical="center" wrapText="1"/>
      <protection/>
    </xf>
    <xf numFmtId="176" fontId="10" fillId="0" borderId="10" xfId="57" applyNumberFormat="1" applyFont="1" applyFill="1" applyBorder="1" applyAlignment="1">
      <alignment horizontal="center" vertical="center" wrapText="1"/>
      <protection/>
    </xf>
    <xf numFmtId="176" fontId="10" fillId="33" borderId="10" xfId="57" applyNumberFormat="1" applyFont="1" applyFill="1" applyBorder="1" applyAlignment="1">
      <alignment horizontal="center" vertical="center" wrapText="1"/>
      <protection/>
    </xf>
    <xf numFmtId="176" fontId="5" fillId="0" borderId="10" xfId="57" applyNumberFormat="1" applyFont="1" applyFill="1" applyBorder="1" applyAlignment="1">
      <alignment horizontal="center" vertical="center" wrapText="1"/>
      <protection/>
    </xf>
    <xf numFmtId="176" fontId="19" fillId="0" borderId="10" xfId="57" applyNumberFormat="1" applyFont="1" applyBorder="1" applyAlignment="1">
      <alignment horizontal="center" vertical="center" wrapText="1"/>
      <protection/>
    </xf>
    <xf numFmtId="176" fontId="3" fillId="0" borderId="10" xfId="57" applyNumberFormat="1" applyFont="1" applyBorder="1" applyAlignment="1">
      <alignment horizontal="center" vertical="center" wrapText="1"/>
      <protection/>
    </xf>
    <xf numFmtId="176" fontId="2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justify" wrapText="1"/>
      <protection/>
    </xf>
    <xf numFmtId="0" fontId="0" fillId="0" borderId="0" xfId="0" applyAlignment="1">
      <alignment horizontal="left"/>
    </xf>
    <xf numFmtId="0" fontId="16" fillId="0" borderId="10" xfId="57" applyFont="1" applyFill="1" applyBorder="1" applyAlignment="1">
      <alignment horizontal="left" wrapText="1"/>
      <protection/>
    </xf>
    <xf numFmtId="0" fontId="14" fillId="0" borderId="10" xfId="57" applyFont="1" applyFill="1" applyBorder="1" applyAlignment="1">
      <alignment horizontal="left" wrapText="1"/>
      <protection/>
    </xf>
    <xf numFmtId="0" fontId="17" fillId="0" borderId="10" xfId="57" applyFont="1" applyFill="1" applyBorder="1" applyAlignment="1">
      <alignment horizontal="left" vertical="top" wrapText="1"/>
      <protection/>
    </xf>
    <xf numFmtId="49" fontId="27" fillId="34" borderId="19" xfId="56" applyNumberFormat="1" applyFont="1" applyFill="1" applyBorder="1" applyAlignment="1">
      <alignment vertical="top" wrapText="1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8" fontId="27" fillId="0" borderId="0" xfId="56" applyNumberFormat="1">
      <alignment/>
      <protection/>
    </xf>
    <xf numFmtId="176" fontId="4" fillId="0" borderId="0" xfId="57" applyNumberFormat="1">
      <alignment/>
      <protection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0" xfId="57" applyFont="1">
      <alignment/>
      <protection/>
    </xf>
    <xf numFmtId="0" fontId="60" fillId="0" borderId="10" xfId="57" applyFont="1" applyBorder="1">
      <alignment/>
      <protection/>
    </xf>
    <xf numFmtId="176" fontId="3" fillId="33" borderId="10" xfId="57" applyNumberFormat="1" applyFont="1" applyFill="1" applyBorder="1" applyAlignment="1">
      <alignment horizontal="center" vertical="center" wrapText="1"/>
      <protection/>
    </xf>
    <xf numFmtId="176" fontId="2" fillId="33" borderId="10" xfId="57" applyNumberFormat="1" applyFont="1" applyFill="1" applyBorder="1" applyAlignment="1">
      <alignment horizontal="center" vertical="center" wrapText="1"/>
      <protection/>
    </xf>
    <xf numFmtId="173" fontId="10" fillId="33" borderId="10" xfId="57" applyNumberFormat="1" applyFont="1" applyFill="1" applyBorder="1" applyAlignment="1">
      <alignment horizontal="center" vertical="center" wrapText="1"/>
      <protection/>
    </xf>
    <xf numFmtId="0" fontId="61" fillId="0" borderId="10" xfId="57" applyFont="1" applyBorder="1">
      <alignment/>
      <protection/>
    </xf>
    <xf numFmtId="0" fontId="28" fillId="0" borderId="16" xfId="56" applyFont="1" applyBorder="1" applyAlignment="1">
      <alignment horizontal="justify" vertical="top" wrapText="1"/>
      <protection/>
    </xf>
    <xf numFmtId="0" fontId="36" fillId="0" borderId="17" xfId="56" applyFont="1" applyBorder="1" applyAlignment="1">
      <alignment horizontal="justify" vertical="top" wrapText="1"/>
      <protection/>
    </xf>
    <xf numFmtId="0" fontId="27" fillId="0" borderId="17" xfId="56" applyFont="1" applyBorder="1" applyAlignment="1">
      <alignment horizontal="justify" vertical="top" wrapText="1"/>
      <protection/>
    </xf>
    <xf numFmtId="0" fontId="37" fillId="0" borderId="17" xfId="56" applyFont="1" applyBorder="1" applyAlignment="1">
      <alignment horizontal="justify" vertical="top" wrapText="1"/>
      <protection/>
    </xf>
    <xf numFmtId="0" fontId="36" fillId="0" borderId="17" xfId="56" applyFont="1" applyBorder="1" applyAlignment="1">
      <alignment horizontal="justify" vertical="top" wrapText="1"/>
      <protection/>
    </xf>
    <xf numFmtId="0" fontId="27" fillId="0" borderId="17" xfId="56" applyFont="1" applyBorder="1" applyAlignment="1">
      <alignment horizontal="justify" vertical="top" wrapText="1"/>
      <protection/>
    </xf>
    <xf numFmtId="0" fontId="43" fillId="0" borderId="17" xfId="56" applyFont="1" applyBorder="1" applyAlignment="1">
      <alignment horizontal="justify" vertical="top" wrapText="1"/>
      <protection/>
    </xf>
    <xf numFmtId="0" fontId="28" fillId="0" borderId="17" xfId="56" applyFont="1" applyBorder="1" applyAlignment="1">
      <alignment horizontal="justify" vertical="top" wrapText="1"/>
      <protection/>
    </xf>
    <xf numFmtId="0" fontId="36" fillId="0" borderId="17" xfId="56" applyFont="1" applyBorder="1" applyAlignment="1">
      <alignment vertical="top" wrapText="1"/>
      <protection/>
    </xf>
    <xf numFmtId="0" fontId="44" fillId="0" borderId="17" xfId="56" applyFont="1" applyBorder="1" applyAlignment="1">
      <alignment wrapText="1"/>
      <protection/>
    </xf>
    <xf numFmtId="0" fontId="44" fillId="0" borderId="17" xfId="56" applyFont="1" applyBorder="1" applyAlignment="1">
      <alignment horizontal="justify" vertical="top" wrapText="1"/>
      <protection/>
    </xf>
    <xf numFmtId="0" fontId="36" fillId="0" borderId="19" xfId="56" applyFont="1" applyBorder="1" applyAlignment="1">
      <alignment horizontal="justify" vertical="top" wrapText="1"/>
      <protection/>
    </xf>
    <xf numFmtId="0" fontId="44" fillId="0" borderId="19" xfId="56" applyFont="1" applyBorder="1" applyAlignment="1">
      <alignment horizontal="justify" vertical="top" wrapText="1"/>
      <protection/>
    </xf>
    <xf numFmtId="0" fontId="37" fillId="0" borderId="19" xfId="56" applyFont="1" applyBorder="1" applyAlignment="1">
      <alignment horizontal="justify" vertical="top" wrapText="1"/>
      <protection/>
    </xf>
    <xf numFmtId="0" fontId="44" fillId="0" borderId="17" xfId="56" applyFont="1" applyBorder="1" applyAlignment="1">
      <alignment horizontal="justify" vertical="top" wrapText="1"/>
      <protection/>
    </xf>
    <xf numFmtId="0" fontId="35" fillId="34" borderId="17" xfId="56" applyFont="1" applyFill="1" applyBorder="1" applyAlignment="1">
      <alignment horizontal="justify" vertical="top" wrapText="1"/>
      <protection/>
    </xf>
    <xf numFmtId="0" fontId="30" fillId="0" borderId="17" xfId="56" applyFont="1" applyBorder="1" applyAlignment="1">
      <alignment horizontal="justify" vertical="top" wrapText="1"/>
      <protection/>
    </xf>
    <xf numFmtId="0" fontId="4" fillId="0" borderId="23" xfId="56" applyFont="1" applyFill="1" applyBorder="1" applyAlignment="1">
      <alignment vertical="top" wrapText="1"/>
      <protection/>
    </xf>
    <xf numFmtId="0" fontId="40" fillId="0" borderId="20" xfId="56" applyFont="1" applyBorder="1" applyAlignment="1">
      <alignment horizontal="justify" vertical="top" wrapText="1"/>
      <protection/>
    </xf>
    <xf numFmtId="0" fontId="40" fillId="0" borderId="21" xfId="56" applyFont="1" applyBorder="1" applyAlignment="1">
      <alignment horizontal="justify" vertical="top" wrapText="1"/>
      <protection/>
    </xf>
    <xf numFmtId="0" fontId="28" fillId="0" borderId="23" xfId="56" applyFont="1" applyBorder="1" applyAlignment="1">
      <alignment horizontal="justify" vertical="top" wrapText="1"/>
      <protection/>
    </xf>
    <xf numFmtId="175" fontId="33" fillId="0" borderId="10" xfId="56" applyNumberFormat="1" applyFont="1" applyBorder="1" applyAlignment="1">
      <alignment horizontal="right" vertical="top" wrapText="1"/>
      <protection/>
    </xf>
    <xf numFmtId="175" fontId="30" fillId="0" borderId="10" xfId="56" applyNumberFormat="1" applyFont="1" applyBorder="1" applyAlignment="1">
      <alignment horizontal="right" vertical="top" wrapText="1"/>
      <protection/>
    </xf>
    <xf numFmtId="175" fontId="30" fillId="35" borderId="10" xfId="56" applyNumberFormat="1" applyFont="1" applyFill="1" applyBorder="1" applyAlignment="1">
      <alignment horizontal="right" vertical="top" wrapText="1"/>
      <protection/>
    </xf>
    <xf numFmtId="175" fontId="30" fillId="0" borderId="10" xfId="56" applyNumberFormat="1" applyFont="1" applyBorder="1" applyAlignment="1">
      <alignment vertical="top" wrapText="1"/>
      <protection/>
    </xf>
    <xf numFmtId="175" fontId="30" fillId="0" borderId="10" xfId="56" applyNumberFormat="1" applyFont="1" applyBorder="1" applyAlignment="1">
      <alignment horizontal="right" vertical="top" wrapText="1"/>
      <protection/>
    </xf>
    <xf numFmtId="175" fontId="39" fillId="0" borderId="10" xfId="56" applyNumberFormat="1" applyFont="1" applyBorder="1" applyAlignment="1">
      <alignment horizontal="right" vertical="top" wrapText="1"/>
      <protection/>
    </xf>
    <xf numFmtId="175" fontId="33" fillId="0" borderId="10" xfId="56" applyNumberFormat="1" applyFont="1" applyBorder="1" applyAlignment="1">
      <alignment horizontal="right" vertical="top" wrapText="1"/>
      <protection/>
    </xf>
    <xf numFmtId="175" fontId="38" fillId="0" borderId="10" xfId="56" applyNumberFormat="1" applyFont="1" applyBorder="1" applyAlignment="1">
      <alignment horizontal="right" vertical="top" wrapText="1"/>
      <protection/>
    </xf>
    <xf numFmtId="175" fontId="39" fillId="0" borderId="10" xfId="56" applyNumberFormat="1" applyFont="1" applyBorder="1" applyAlignment="1">
      <alignment horizontal="right" vertical="top" wrapText="1"/>
      <protection/>
    </xf>
    <xf numFmtId="0" fontId="27" fillId="0" borderId="10" xfId="56" applyFont="1" applyBorder="1">
      <alignment/>
      <protection/>
    </xf>
    <xf numFmtId="0" fontId="27" fillId="0" borderId="10" xfId="56" applyBorder="1">
      <alignment/>
      <protection/>
    </xf>
    <xf numFmtId="49" fontId="38" fillId="0" borderId="0" xfId="0" applyNumberFormat="1" applyFont="1" applyAlignment="1">
      <alignment vertical="top"/>
    </xf>
    <xf numFmtId="49" fontId="28" fillId="0" borderId="10" xfId="56" applyNumberFormat="1" applyFont="1" applyBorder="1" applyAlignment="1">
      <alignment vertical="top" wrapText="1"/>
      <protection/>
    </xf>
    <xf numFmtId="0" fontId="56" fillId="0" borderId="23" xfId="56" applyFont="1" applyFill="1" applyBorder="1" applyAlignment="1">
      <alignment vertical="top" wrapText="1"/>
      <protection/>
    </xf>
    <xf numFmtId="175" fontId="27" fillId="0" borderId="0" xfId="56" applyNumberFormat="1">
      <alignment/>
      <protection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vertical="justify"/>
    </xf>
    <xf numFmtId="177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 horizontal="center"/>
    </xf>
    <xf numFmtId="49" fontId="62" fillId="0" borderId="10" xfId="56" applyNumberFormat="1" applyFont="1" applyBorder="1" applyAlignment="1">
      <alignment horizontal="center" vertical="top" wrapText="1"/>
      <protection/>
    </xf>
    <xf numFmtId="0" fontId="57" fillId="0" borderId="10" xfId="56" applyFont="1" applyBorder="1" applyAlignment="1">
      <alignment vertical="top" wrapText="1"/>
      <protection/>
    </xf>
    <xf numFmtId="0" fontId="57" fillId="0" borderId="10" xfId="56" applyFont="1" applyBorder="1" applyAlignment="1">
      <alignment horizontal="justify" vertical="top" wrapText="1"/>
      <protection/>
    </xf>
    <xf numFmtId="49" fontId="27" fillId="0" borderId="17" xfId="56" applyNumberFormat="1" applyFont="1" applyBorder="1" applyAlignment="1">
      <alignment horizontal="center" vertical="top" wrapText="1"/>
      <protection/>
    </xf>
    <xf numFmtId="177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44" fillId="0" borderId="10" xfId="56" applyFont="1" applyBorder="1" applyAlignment="1">
      <alignment vertical="justify"/>
      <protection/>
    </xf>
    <xf numFmtId="0" fontId="54" fillId="0" borderId="10" xfId="56" applyFont="1" applyBorder="1" applyAlignment="1">
      <alignment horizontal="left" vertical="distributed" wrapText="1"/>
      <protection/>
    </xf>
    <xf numFmtId="0" fontId="53" fillId="0" borderId="10" xfId="56" applyFont="1" applyBorder="1" applyAlignment="1">
      <alignment horizontal="left" vertical="distributed" wrapText="1"/>
      <protection/>
    </xf>
    <xf numFmtId="49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 vertical="top" wrapText="1"/>
      <protection/>
    </xf>
    <xf numFmtId="0" fontId="63" fillId="0" borderId="0" xfId="55" applyFont="1" applyAlignment="1">
      <alignment/>
      <protection/>
    </xf>
    <xf numFmtId="0" fontId="64" fillId="0" borderId="0" xfId="55" applyFont="1" applyAlignment="1">
      <alignment horizontal="left"/>
      <protection/>
    </xf>
    <xf numFmtId="0" fontId="38" fillId="0" borderId="0" xfId="55" applyFont="1">
      <alignment/>
      <protection/>
    </xf>
    <xf numFmtId="0" fontId="27" fillId="0" borderId="0" xfId="55" applyFont="1">
      <alignment/>
      <protection/>
    </xf>
    <xf numFmtId="0" fontId="65" fillId="0" borderId="0" xfId="55" applyFont="1" applyAlignment="1">
      <alignment horizontal="left"/>
      <protection/>
    </xf>
    <xf numFmtId="0" fontId="63" fillId="0" borderId="0" xfId="55" applyFont="1">
      <alignment/>
      <protection/>
    </xf>
    <xf numFmtId="0" fontId="63" fillId="0" borderId="0" xfId="55" applyFont="1" applyAlignment="1">
      <alignment horizontal="justify"/>
      <protection/>
    </xf>
    <xf numFmtId="0" fontId="56" fillId="0" borderId="0" xfId="55" applyFont="1" applyAlignment="1">
      <alignment horizontal="center" vertical="top" wrapText="1"/>
      <protection/>
    </xf>
    <xf numFmtId="0" fontId="4" fillId="0" borderId="0" xfId="55" applyFont="1" applyAlignment="1">
      <alignment horizontal="right"/>
      <protection/>
    </xf>
    <xf numFmtId="0" fontId="39" fillId="0" borderId="10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38" fillId="0" borderId="10" xfId="55" applyFont="1" applyBorder="1" applyAlignment="1">
      <alignment horizontal="center" vertical="center"/>
      <protection/>
    </xf>
    <xf numFmtId="0" fontId="38" fillId="0" borderId="10" xfId="55" applyFont="1" applyBorder="1" applyAlignment="1">
      <alignment horizontal="center"/>
      <protection/>
    </xf>
    <xf numFmtId="49" fontId="56" fillId="0" borderId="18" xfId="55" applyNumberFormat="1" applyFont="1" applyFill="1" applyBorder="1" applyAlignment="1">
      <alignment horizontal="center" vertical="center"/>
      <protection/>
    </xf>
    <xf numFmtId="0" fontId="61" fillId="0" borderId="24" xfId="55" applyFont="1" applyBorder="1" applyAlignment="1">
      <alignment vertical="center" wrapText="1"/>
      <protection/>
    </xf>
    <xf numFmtId="175" fontId="61" fillId="0" borderId="25" xfId="55" applyNumberFormat="1" applyFont="1" applyBorder="1">
      <alignment/>
      <protection/>
    </xf>
    <xf numFmtId="175" fontId="61" fillId="0" borderId="26" xfId="55" applyNumberFormat="1" applyFont="1" applyBorder="1">
      <alignment/>
      <protection/>
    </xf>
    <xf numFmtId="175" fontId="61" fillId="0" borderId="24" xfId="55" applyNumberFormat="1" applyFont="1" applyBorder="1">
      <alignment/>
      <protection/>
    </xf>
    <xf numFmtId="0" fontId="56" fillId="0" borderId="0" xfId="55" applyFont="1">
      <alignment/>
      <protection/>
    </xf>
    <xf numFmtId="0" fontId="60" fillId="0" borderId="17" xfId="55" applyFont="1" applyBorder="1" applyAlignment="1">
      <alignment horizontal="center" vertical="center" wrapText="1"/>
      <protection/>
    </xf>
    <xf numFmtId="0" fontId="60" fillId="0" borderId="18" xfId="55" applyFont="1" applyBorder="1" applyAlignment="1">
      <alignment vertical="center" wrapText="1"/>
      <protection/>
    </xf>
    <xf numFmtId="175" fontId="60" fillId="0" borderId="27" xfId="55" applyNumberFormat="1" applyFont="1" applyBorder="1">
      <alignment/>
      <protection/>
    </xf>
    <xf numFmtId="175" fontId="60" fillId="0" borderId="28" xfId="55" applyNumberFormat="1" applyFont="1" applyBorder="1">
      <alignment/>
      <protection/>
    </xf>
    <xf numFmtId="175" fontId="60" fillId="0" borderId="18" xfId="55" applyNumberFormat="1" applyFont="1" applyBorder="1">
      <alignment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vertical="center" wrapText="1"/>
      <protection/>
    </xf>
    <xf numFmtId="175" fontId="4" fillId="0" borderId="27" xfId="55" applyNumberFormat="1" applyFont="1" applyBorder="1">
      <alignment/>
      <protection/>
    </xf>
    <xf numFmtId="175" fontId="67" fillId="0" borderId="27" xfId="55" applyNumberFormat="1" applyFont="1" applyBorder="1" applyAlignment="1">
      <alignment horizontal="center" wrapText="1"/>
      <protection/>
    </xf>
    <xf numFmtId="175" fontId="67" fillId="0" borderId="28" xfId="55" applyNumberFormat="1" applyFont="1" applyBorder="1" applyAlignment="1">
      <alignment horizontal="center" wrapText="1"/>
      <protection/>
    </xf>
    <xf numFmtId="175" fontId="4" fillId="0" borderId="18" xfId="55" applyNumberFormat="1" applyFont="1" applyBorder="1">
      <alignment/>
      <protection/>
    </xf>
    <xf numFmtId="175" fontId="4" fillId="0" borderId="0" xfId="55" applyNumberFormat="1" applyFont="1">
      <alignment/>
      <protection/>
    </xf>
    <xf numFmtId="175" fontId="4" fillId="0" borderId="28" xfId="55" applyNumberFormat="1" applyFont="1" applyBorder="1">
      <alignment/>
      <protection/>
    </xf>
    <xf numFmtId="49" fontId="4" fillId="0" borderId="18" xfId="55" applyNumberFormat="1" applyFont="1" applyFill="1" applyBorder="1" applyAlignment="1">
      <alignment horizontal="center" vertical="center"/>
      <protection/>
    </xf>
    <xf numFmtId="175" fontId="61" fillId="0" borderId="27" xfId="55" applyNumberFormat="1" applyFont="1" applyBorder="1">
      <alignment/>
      <protection/>
    </xf>
    <xf numFmtId="175" fontId="61" fillId="0" borderId="28" xfId="55" applyNumberFormat="1" applyFont="1" applyBorder="1">
      <alignment/>
      <protection/>
    </xf>
    <xf numFmtId="175" fontId="61" fillId="0" borderId="18" xfId="55" applyNumberFormat="1" applyFont="1" applyBorder="1">
      <alignment/>
      <protection/>
    </xf>
    <xf numFmtId="49" fontId="4" fillId="34" borderId="18" xfId="55" applyNumberFormat="1" applyFont="1" applyFill="1" applyBorder="1" applyAlignment="1">
      <alignment horizontal="center" vertical="center"/>
      <protection/>
    </xf>
    <xf numFmtId="0" fontId="4" fillId="34" borderId="18" xfId="55" applyFont="1" applyFill="1" applyBorder="1" applyAlignment="1">
      <alignment vertical="center" wrapText="1"/>
      <protection/>
    </xf>
    <xf numFmtId="175" fontId="4" fillId="34" borderId="27" xfId="55" applyNumberFormat="1" applyFont="1" applyFill="1" applyBorder="1">
      <alignment/>
      <protection/>
    </xf>
    <xf numFmtId="175" fontId="4" fillId="34" borderId="28" xfId="55" applyNumberFormat="1" applyFont="1" applyFill="1" applyBorder="1">
      <alignment/>
      <protection/>
    </xf>
    <xf numFmtId="175" fontId="4" fillId="34" borderId="18" xfId="55" applyNumberFormat="1" applyFont="1" applyFill="1" applyBorder="1">
      <alignment/>
      <protection/>
    </xf>
    <xf numFmtId="0" fontId="4" fillId="34" borderId="0" xfId="55" applyFont="1" applyFill="1">
      <alignment/>
      <protection/>
    </xf>
    <xf numFmtId="49" fontId="4" fillId="0" borderId="17" xfId="55" applyNumberFormat="1" applyFont="1" applyFill="1" applyBorder="1" applyAlignment="1">
      <alignment horizontal="center" vertical="center"/>
      <protection/>
    </xf>
    <xf numFmtId="175" fontId="4" fillId="0" borderId="27" xfId="55" applyNumberFormat="1" applyFont="1" applyBorder="1">
      <alignment/>
      <protection/>
    </xf>
    <xf numFmtId="175" fontId="4" fillId="0" borderId="28" xfId="55" applyNumberFormat="1" applyFont="1" applyBorder="1">
      <alignment/>
      <protection/>
    </xf>
    <xf numFmtId="0" fontId="68" fillId="0" borderId="17" xfId="55" applyFont="1" applyBorder="1" applyAlignment="1">
      <alignment horizontal="center" vertical="center" wrapText="1"/>
      <protection/>
    </xf>
    <xf numFmtId="0" fontId="61" fillId="0" borderId="18" xfId="55" applyFont="1" applyBorder="1" applyAlignment="1">
      <alignment vertical="center" wrapText="1"/>
      <protection/>
    </xf>
    <xf numFmtId="0" fontId="68" fillId="0" borderId="20" xfId="55" applyFont="1" applyBorder="1" applyAlignment="1">
      <alignment horizontal="center" vertical="center" wrapText="1"/>
      <protection/>
    </xf>
    <xf numFmtId="0" fontId="61" fillId="0" borderId="29" xfId="55" applyFont="1" applyBorder="1" applyAlignment="1">
      <alignment vertical="center" wrapText="1"/>
      <protection/>
    </xf>
    <xf numFmtId="175" fontId="61" fillId="0" borderId="30" xfId="55" applyNumberFormat="1" applyFont="1" applyBorder="1">
      <alignment/>
      <protection/>
    </xf>
    <xf numFmtId="175" fontId="61" fillId="0" borderId="31" xfId="55" applyNumberFormat="1" applyFont="1" applyBorder="1">
      <alignment/>
      <protection/>
    </xf>
    <xf numFmtId="175" fontId="61" fillId="0" borderId="29" xfId="55" applyNumberFormat="1" applyFont="1" applyBorder="1">
      <alignment/>
      <protection/>
    </xf>
    <xf numFmtId="0" fontId="56" fillId="0" borderId="0" xfId="55" applyFont="1" applyBorder="1">
      <alignment/>
      <protection/>
    </xf>
    <xf numFmtId="0" fontId="56" fillId="0" borderId="0" xfId="55" applyFont="1" applyBorder="1" applyAlignment="1">
      <alignment horizontal="center"/>
      <protection/>
    </xf>
    <xf numFmtId="175" fontId="4" fillId="0" borderId="0" xfId="55" applyNumberFormat="1" applyFont="1" applyBorder="1">
      <alignment/>
      <protection/>
    </xf>
    <xf numFmtId="0" fontId="64" fillId="0" borderId="0" xfId="55" applyFont="1">
      <alignment/>
      <protection/>
    </xf>
    <xf numFmtId="0" fontId="65" fillId="0" borderId="0" xfId="55" applyFont="1">
      <alignment/>
      <protection/>
    </xf>
    <xf numFmtId="0" fontId="67" fillId="0" borderId="0" xfId="55" applyFont="1">
      <alignment/>
      <protection/>
    </xf>
    <xf numFmtId="0" fontId="69" fillId="0" borderId="0" xfId="55" applyFont="1">
      <alignment/>
      <protection/>
    </xf>
    <xf numFmtId="0" fontId="67" fillId="0" borderId="0" xfId="55" applyFont="1">
      <alignment/>
      <protection/>
    </xf>
    <xf numFmtId="0" fontId="12" fillId="0" borderId="0" xfId="44" applyFont="1" applyAlignment="1" applyProtection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 wrapText="1"/>
      <protection/>
    </xf>
    <xf numFmtId="0" fontId="14" fillId="0" borderId="15" xfId="57" applyFont="1" applyBorder="1" applyAlignment="1">
      <alignment horizontal="center" wrapText="1"/>
      <protection/>
    </xf>
    <xf numFmtId="0" fontId="10" fillId="0" borderId="0" xfId="57" applyFont="1" applyAlignment="1">
      <alignment horizontal="left" wrapText="1"/>
      <protection/>
    </xf>
    <xf numFmtId="0" fontId="42" fillId="0" borderId="0" xfId="57" applyFont="1" applyAlignment="1">
      <alignment horizontal="left"/>
      <protection/>
    </xf>
    <xf numFmtId="175" fontId="27" fillId="0" borderId="32" xfId="56" applyNumberFormat="1" applyFont="1" applyBorder="1" applyAlignment="1">
      <alignment horizontal="center"/>
      <protection/>
    </xf>
    <xf numFmtId="0" fontId="30" fillId="0" borderId="23" xfId="56" applyFont="1" applyBorder="1" applyAlignment="1">
      <alignment horizontal="center" vertical="center" wrapText="1"/>
      <protection/>
    </xf>
    <xf numFmtId="0" fontId="30" fillId="0" borderId="15" xfId="56" applyFont="1" applyBorder="1" applyAlignment="1">
      <alignment horizontal="center" vertical="center" wrapText="1"/>
      <protection/>
    </xf>
    <xf numFmtId="0" fontId="30" fillId="0" borderId="11" xfId="56" applyFont="1" applyBorder="1" applyAlignment="1">
      <alignment horizontal="center" vertical="center" wrapText="1"/>
      <protection/>
    </xf>
    <xf numFmtId="0" fontId="30" fillId="0" borderId="33" xfId="56" applyFont="1" applyBorder="1" applyAlignment="1">
      <alignment horizontal="center"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46" fillId="0" borderId="34" xfId="56" applyFont="1" applyBorder="1" applyAlignment="1">
      <alignment horizontal="center" vertical="center" wrapText="1"/>
      <protection/>
    </xf>
    <xf numFmtId="0" fontId="46" fillId="0" borderId="35" xfId="56" applyFont="1" applyBorder="1" applyAlignment="1">
      <alignment horizontal="center" vertical="center" wrapText="1"/>
      <protection/>
    </xf>
    <xf numFmtId="0" fontId="46" fillId="0" borderId="21" xfId="56" applyFont="1" applyBorder="1" applyAlignment="1">
      <alignment horizontal="center" vertical="center" wrapText="1"/>
      <protection/>
    </xf>
    <xf numFmtId="0" fontId="27" fillId="0" borderId="0" xfId="56" applyFont="1" applyAlignment="1">
      <alignment horizontal="justify"/>
      <protection/>
    </xf>
    <xf numFmtId="0" fontId="27" fillId="0" borderId="0" xfId="56" applyFont="1" applyAlignment="1">
      <alignment horizontal="left"/>
      <protection/>
    </xf>
    <xf numFmtId="0" fontId="29" fillId="0" borderId="0" xfId="56" applyFont="1" applyAlignment="1">
      <alignment horizontal="center"/>
      <protection/>
    </xf>
    <xf numFmtId="0" fontId="32" fillId="0" borderId="11" xfId="56" applyFont="1" applyBorder="1" applyAlignment="1">
      <alignment horizontal="center" vertical="center" wrapText="1"/>
      <protection/>
    </xf>
    <xf numFmtId="0" fontId="32" fillId="0" borderId="33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5" fillId="0" borderId="11" xfId="56" applyFont="1" applyBorder="1" applyAlignment="1">
      <alignment horizontal="center" vertical="justify" wrapText="1"/>
      <protection/>
    </xf>
    <xf numFmtId="0" fontId="35" fillId="0" borderId="33" xfId="56" applyFont="1" applyBorder="1" applyAlignment="1">
      <alignment horizontal="center" vertical="justify" wrapText="1"/>
      <protection/>
    </xf>
    <xf numFmtId="0" fontId="35" fillId="0" borderId="12" xfId="56" applyFont="1" applyBorder="1" applyAlignment="1">
      <alignment horizontal="center" vertical="justify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0" fillId="0" borderId="10" xfId="56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/>
    </xf>
    <xf numFmtId="0" fontId="51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distributed"/>
    </xf>
    <xf numFmtId="0" fontId="48" fillId="0" borderId="12" xfId="0" applyFont="1" applyBorder="1" applyAlignment="1">
      <alignment horizontal="center" vertical="distributed"/>
    </xf>
    <xf numFmtId="0" fontId="49" fillId="0" borderId="11" xfId="0" applyFont="1" applyBorder="1" applyAlignment="1">
      <alignment horizontal="center" vertical="distributed"/>
    </xf>
    <xf numFmtId="0" fontId="49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63" fillId="0" borderId="0" xfId="55" applyFont="1" applyAlignment="1">
      <alignment horizontal="justify"/>
      <protection/>
    </xf>
    <xf numFmtId="0" fontId="56" fillId="0" borderId="0" xfId="55" applyFont="1" applyAlignment="1">
      <alignment horizontal="center"/>
      <protection/>
    </xf>
    <xf numFmtId="0" fontId="66" fillId="0" borderId="0" xfId="55" applyFont="1" applyAlignment="1">
      <alignment horizontal="center" vertical="top" wrapText="1"/>
      <protection/>
    </xf>
    <xf numFmtId="0" fontId="38" fillId="0" borderId="11" xfId="55" applyFont="1" applyFill="1" applyBorder="1" applyAlignment="1">
      <alignment horizontal="center" vertical="center" wrapText="1"/>
      <protection/>
    </xf>
    <xf numFmtId="0" fontId="38" fillId="0" borderId="12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39" fillId="0" borderId="34" xfId="55" applyFont="1" applyBorder="1" applyAlignment="1">
      <alignment horizontal="center" vertical="center" wrapText="1"/>
      <protection/>
    </xf>
    <xf numFmtId="0" fontId="39" fillId="0" borderId="21" xfId="55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 wrapText="1"/>
      <protection/>
    </xf>
    <xf numFmtId="0" fontId="39" fillId="0" borderId="36" xfId="55" applyFont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Бюджет 04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 Бюджет 2005" xfId="56"/>
    <cellStyle name="Обычный_Бюджет 0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SheetLayoutView="100" zoomScalePageLayoutView="0" workbookViewId="0" topLeftCell="A19">
      <selection activeCell="C71" sqref="C71"/>
    </sheetView>
  </sheetViews>
  <sheetFormatPr defaultColWidth="10.625" defaultRowHeight="12.75"/>
  <cols>
    <col min="1" max="1" width="11.125" style="6" customWidth="1"/>
    <col min="2" max="2" width="49.375" style="6" customWidth="1"/>
    <col min="3" max="3" width="15.125" style="135" customWidth="1"/>
    <col min="4" max="4" width="13.00390625" style="6" customWidth="1"/>
    <col min="5" max="5" width="16.125" style="6" customWidth="1"/>
    <col min="6" max="6" width="17.125" style="6" customWidth="1"/>
    <col min="7" max="7" width="10.875" style="6" bestFit="1" customWidth="1"/>
    <col min="8" max="16384" width="10.625" style="6" customWidth="1"/>
  </cols>
  <sheetData>
    <row r="1" spans="1:6" ht="14.25">
      <c r="A1" s="59"/>
      <c r="B1" s="4"/>
      <c r="C1" s="4"/>
      <c r="D1" s="59" t="s">
        <v>173</v>
      </c>
      <c r="F1" s="4"/>
    </row>
    <row r="2" spans="1:6" ht="19.5" customHeight="1">
      <c r="A2" s="59"/>
      <c r="B2" s="4"/>
      <c r="C2" s="4"/>
      <c r="D2" s="259" t="s">
        <v>122</v>
      </c>
      <c r="E2" s="259"/>
      <c r="F2" s="259"/>
    </row>
    <row r="3" spans="1:6" ht="15">
      <c r="A3" s="59"/>
      <c r="B3" s="7"/>
      <c r="D3" s="260" t="s">
        <v>206</v>
      </c>
      <c r="E3" s="260"/>
      <c r="F3" s="260"/>
    </row>
    <row r="4" spans="1:6" ht="18">
      <c r="A4" s="254" t="s">
        <v>207</v>
      </c>
      <c r="B4" s="254"/>
      <c r="C4" s="254"/>
      <c r="D4" s="254"/>
      <c r="E4" s="254"/>
      <c r="F4" s="254"/>
    </row>
    <row r="5" spans="1:6" ht="10.5" customHeight="1">
      <c r="A5" s="4"/>
      <c r="B5" s="4"/>
      <c r="C5" s="4"/>
      <c r="D5" s="4"/>
      <c r="E5" s="8"/>
      <c r="F5" s="5" t="s">
        <v>10</v>
      </c>
    </row>
    <row r="6" spans="1:6" ht="12.75">
      <c r="A6" s="9"/>
      <c r="B6" s="255" t="s">
        <v>11</v>
      </c>
      <c r="C6" s="255" t="s">
        <v>0</v>
      </c>
      <c r="D6" s="257" t="s">
        <v>7</v>
      </c>
      <c r="E6" s="258"/>
      <c r="F6" s="255" t="s">
        <v>12</v>
      </c>
    </row>
    <row r="7" spans="1:6" ht="24">
      <c r="A7" s="10" t="s">
        <v>13</v>
      </c>
      <c r="B7" s="256"/>
      <c r="C7" s="256"/>
      <c r="D7" s="11" t="s">
        <v>12</v>
      </c>
      <c r="E7" s="11" t="s">
        <v>14</v>
      </c>
      <c r="F7" s="256"/>
    </row>
    <row r="8" spans="1:6" ht="12.75">
      <c r="A8" s="12">
        <v>1</v>
      </c>
      <c r="B8" s="13">
        <v>2</v>
      </c>
      <c r="C8" s="12">
        <v>3</v>
      </c>
      <c r="D8" s="12">
        <v>4</v>
      </c>
      <c r="E8" s="12">
        <v>5</v>
      </c>
      <c r="F8" s="12" t="s">
        <v>15</v>
      </c>
    </row>
    <row r="9" spans="1:7" ht="12.75">
      <c r="A9" s="31">
        <v>10000000</v>
      </c>
      <c r="B9" s="32" t="s">
        <v>16</v>
      </c>
      <c r="C9" s="104">
        <f>C10+C12+C27</f>
        <v>10340</v>
      </c>
      <c r="D9" s="104">
        <f>D10+D12+D35</f>
        <v>31</v>
      </c>
      <c r="E9" s="33" t="s">
        <v>112</v>
      </c>
      <c r="F9" s="104">
        <f>C9+D9+F35</f>
        <v>10402</v>
      </c>
      <c r="G9" s="14"/>
    </row>
    <row r="10" spans="1:7" ht="35.25" customHeight="1">
      <c r="A10" s="31">
        <v>14040000</v>
      </c>
      <c r="B10" s="125" t="s">
        <v>195</v>
      </c>
      <c r="C10" s="104">
        <v>730</v>
      </c>
      <c r="D10" s="104"/>
      <c r="E10" s="33"/>
      <c r="F10" s="104">
        <f>C10+D10</f>
        <v>730</v>
      </c>
      <c r="G10" s="14"/>
    </row>
    <row r="11" spans="1:7" ht="12.75" hidden="1">
      <c r="A11" s="31"/>
      <c r="B11" s="32"/>
      <c r="C11" s="104"/>
      <c r="D11" s="104"/>
      <c r="E11" s="33"/>
      <c r="F11" s="104"/>
      <c r="G11" s="14"/>
    </row>
    <row r="12" spans="1:7" ht="12.75">
      <c r="A12" s="31">
        <v>18000000</v>
      </c>
      <c r="B12" s="76" t="s">
        <v>192</v>
      </c>
      <c r="C12" s="104">
        <f>C13+C23</f>
        <v>9610</v>
      </c>
      <c r="D12" s="104">
        <f>D13+D23</f>
        <v>0</v>
      </c>
      <c r="E12" s="77" t="s">
        <v>112</v>
      </c>
      <c r="F12" s="104">
        <f>F13+F23</f>
        <v>9610</v>
      </c>
      <c r="G12" s="14"/>
    </row>
    <row r="13" spans="1:7" ht="12.75">
      <c r="A13" s="31">
        <v>18010000</v>
      </c>
      <c r="B13" s="123" t="s">
        <v>193</v>
      </c>
      <c r="C13" s="104">
        <f>C17+C18+C19+C20+C21+C22</f>
        <v>8010</v>
      </c>
      <c r="D13" s="104"/>
      <c r="E13" s="104"/>
      <c r="F13" s="104">
        <f>F17+F18+F19+F20+F21+F22</f>
        <v>8010</v>
      </c>
      <c r="G13" s="14"/>
    </row>
    <row r="14" spans="1:7" ht="2.25" customHeight="1" hidden="1">
      <c r="A14" s="31">
        <v>18010000</v>
      </c>
      <c r="B14" s="124" t="s">
        <v>190</v>
      </c>
      <c r="C14" s="104"/>
      <c r="D14" s="104"/>
      <c r="E14" s="77"/>
      <c r="F14" s="104">
        <f aca="true" t="shared" si="0" ref="F14:F25">C14+D14</f>
        <v>0</v>
      </c>
      <c r="G14" s="14"/>
    </row>
    <row r="15" spans="1:7" ht="48" hidden="1">
      <c r="A15" s="31">
        <v>18010000</v>
      </c>
      <c r="B15" s="124" t="s">
        <v>194</v>
      </c>
      <c r="C15" s="104"/>
      <c r="D15" s="104"/>
      <c r="E15" s="77"/>
      <c r="F15" s="104">
        <f t="shared" si="0"/>
        <v>0</v>
      </c>
      <c r="G15" s="14"/>
    </row>
    <row r="16" spans="1:7" ht="48" hidden="1">
      <c r="A16" s="31">
        <v>18010000</v>
      </c>
      <c r="B16" s="124" t="s">
        <v>191</v>
      </c>
      <c r="C16" s="104"/>
      <c r="D16" s="104"/>
      <c r="E16" s="77"/>
      <c r="F16" s="104">
        <f t="shared" si="0"/>
        <v>0</v>
      </c>
      <c r="G16" s="14"/>
    </row>
    <row r="17" spans="1:7" ht="48">
      <c r="A17" s="79">
        <v>18010300</v>
      </c>
      <c r="B17" s="124" t="s">
        <v>196</v>
      </c>
      <c r="C17" s="113">
        <v>50</v>
      </c>
      <c r="D17" s="104"/>
      <c r="E17" s="77"/>
      <c r="F17" s="104">
        <f t="shared" si="0"/>
        <v>50</v>
      </c>
      <c r="G17" s="14"/>
    </row>
    <row r="18" spans="1:7" ht="48">
      <c r="A18" s="79">
        <v>18010400</v>
      </c>
      <c r="B18" s="124" t="s">
        <v>197</v>
      </c>
      <c r="C18" s="113">
        <v>60</v>
      </c>
      <c r="D18" s="104"/>
      <c r="E18" s="77"/>
      <c r="F18" s="104">
        <f t="shared" si="0"/>
        <v>60</v>
      </c>
      <c r="G18" s="14"/>
    </row>
    <row r="19" spans="1:7" ht="12.75">
      <c r="A19" s="79">
        <v>18010500</v>
      </c>
      <c r="B19" s="82" t="s">
        <v>1</v>
      </c>
      <c r="C19" s="113">
        <v>4500</v>
      </c>
      <c r="D19" s="104"/>
      <c r="E19" s="77"/>
      <c r="F19" s="104">
        <f t="shared" si="0"/>
        <v>4500</v>
      </c>
      <c r="G19" s="14"/>
    </row>
    <row r="20" spans="1:7" ht="12.75">
      <c r="A20" s="79">
        <v>18010600</v>
      </c>
      <c r="B20" s="82" t="s">
        <v>141</v>
      </c>
      <c r="C20" s="113">
        <v>2900</v>
      </c>
      <c r="D20" s="104"/>
      <c r="E20" s="77"/>
      <c r="F20" s="104">
        <f t="shared" si="0"/>
        <v>2900</v>
      </c>
      <c r="G20" s="14"/>
    </row>
    <row r="21" spans="1:7" ht="12.75">
      <c r="A21" s="79">
        <v>18010700</v>
      </c>
      <c r="B21" s="82" t="s">
        <v>2</v>
      </c>
      <c r="C21" s="113">
        <v>100</v>
      </c>
      <c r="D21" s="104"/>
      <c r="E21" s="77"/>
      <c r="F21" s="104">
        <f t="shared" si="0"/>
        <v>100</v>
      </c>
      <c r="G21" s="14"/>
    </row>
    <row r="22" spans="1:7" ht="12.75">
      <c r="A22" s="79">
        <v>18010900</v>
      </c>
      <c r="B22" s="82" t="s">
        <v>142</v>
      </c>
      <c r="C22" s="113">
        <v>400</v>
      </c>
      <c r="D22" s="104"/>
      <c r="E22" s="77"/>
      <c r="F22" s="104">
        <f t="shared" si="0"/>
        <v>400</v>
      </c>
      <c r="G22" s="14"/>
    </row>
    <row r="23" spans="1:7" ht="12.75">
      <c r="A23" s="31">
        <v>18050000</v>
      </c>
      <c r="B23" s="88" t="s">
        <v>175</v>
      </c>
      <c r="C23" s="104">
        <f>C24+C25</f>
        <v>1600</v>
      </c>
      <c r="D23" s="104">
        <f>D24+D25</f>
        <v>0</v>
      </c>
      <c r="E23" s="104">
        <f>E24+E25</f>
        <v>0</v>
      </c>
      <c r="F23" s="104">
        <f t="shared" si="0"/>
        <v>1600</v>
      </c>
      <c r="G23" s="14"/>
    </row>
    <row r="24" spans="1:7" ht="12.75">
      <c r="A24" s="79">
        <v>18050300</v>
      </c>
      <c r="B24" s="89" t="s">
        <v>176</v>
      </c>
      <c r="C24" s="113">
        <v>600</v>
      </c>
      <c r="D24" s="114"/>
      <c r="E24" s="114"/>
      <c r="F24" s="113">
        <f t="shared" si="0"/>
        <v>600</v>
      </c>
      <c r="G24" s="14"/>
    </row>
    <row r="25" spans="1:7" ht="12.75">
      <c r="A25" s="79">
        <v>18050400</v>
      </c>
      <c r="B25" s="89" t="s">
        <v>177</v>
      </c>
      <c r="C25" s="113">
        <v>1000</v>
      </c>
      <c r="D25" s="114"/>
      <c r="E25" s="114"/>
      <c r="F25" s="113">
        <f t="shared" si="0"/>
        <v>1000</v>
      </c>
      <c r="G25" s="14"/>
    </row>
    <row r="26" spans="1:7" ht="12.75" hidden="1">
      <c r="A26" s="79"/>
      <c r="B26" s="82"/>
      <c r="C26" s="23"/>
      <c r="D26" s="114"/>
      <c r="E26" s="81"/>
      <c r="F26" s="113">
        <f>C26+D26</f>
        <v>0</v>
      </c>
      <c r="G26" s="14"/>
    </row>
    <row r="27" spans="1:7" s="102" customFormat="1" ht="12.75" hidden="1">
      <c r="A27" s="31">
        <v>19000000</v>
      </c>
      <c r="B27" s="100" t="s">
        <v>178</v>
      </c>
      <c r="C27" s="117">
        <f>C28+C33</f>
        <v>0</v>
      </c>
      <c r="D27" s="117">
        <f>D28+D33</f>
        <v>0</v>
      </c>
      <c r="E27" s="77" t="s">
        <v>112</v>
      </c>
      <c r="F27" s="104">
        <f aca="true" t="shared" si="1" ref="F27:F34">D27</f>
        <v>0</v>
      </c>
      <c r="G27" s="101"/>
    </row>
    <row r="28" spans="1:7" s="102" customFormat="1" ht="12.75" hidden="1">
      <c r="A28" s="31">
        <v>19010000</v>
      </c>
      <c r="B28" s="100" t="s">
        <v>147</v>
      </c>
      <c r="C28" s="117">
        <f>C29+C30+C31+C32</f>
        <v>0</v>
      </c>
      <c r="D28" s="117">
        <f>D29+D30+D31+D32</f>
        <v>0</v>
      </c>
      <c r="E28" s="77" t="s">
        <v>112</v>
      </c>
      <c r="F28" s="104">
        <f t="shared" si="1"/>
        <v>0</v>
      </c>
      <c r="G28" s="101"/>
    </row>
    <row r="29" spans="1:7" ht="12.75" hidden="1">
      <c r="A29" s="79"/>
      <c r="B29" s="82"/>
      <c r="C29" s="113"/>
      <c r="D29" s="114"/>
      <c r="E29" s="81"/>
      <c r="F29" s="113"/>
      <c r="G29" s="14"/>
    </row>
    <row r="30" spans="1:7" ht="12.75" hidden="1">
      <c r="A30" s="79"/>
      <c r="B30" s="82"/>
      <c r="C30" s="113"/>
      <c r="D30" s="114"/>
      <c r="E30" s="81"/>
      <c r="F30" s="113"/>
      <c r="G30" s="14"/>
    </row>
    <row r="31" spans="1:7" ht="45" customHeight="1" hidden="1">
      <c r="A31" s="79"/>
      <c r="B31" s="108"/>
      <c r="C31" s="113"/>
      <c r="D31" s="114"/>
      <c r="E31" s="81"/>
      <c r="F31" s="113"/>
      <c r="G31" s="14"/>
    </row>
    <row r="32" spans="1:7" ht="0.75" customHeight="1">
      <c r="A32" s="79"/>
      <c r="B32" s="82"/>
      <c r="C32" s="23"/>
      <c r="D32" s="81"/>
      <c r="E32" s="81" t="s">
        <v>112</v>
      </c>
      <c r="F32" s="113">
        <f t="shared" si="1"/>
        <v>0</v>
      </c>
      <c r="G32" s="14"/>
    </row>
    <row r="33" spans="1:7" s="102" customFormat="1" ht="15.75" customHeight="1" hidden="1">
      <c r="A33" s="31"/>
      <c r="B33" s="100"/>
      <c r="C33" s="33"/>
      <c r="D33" s="77">
        <f>D34</f>
        <v>0</v>
      </c>
      <c r="E33" s="77" t="s">
        <v>112</v>
      </c>
      <c r="F33" s="104">
        <f t="shared" si="1"/>
        <v>0</v>
      </c>
      <c r="G33" s="101"/>
    </row>
    <row r="34" spans="1:7" ht="15.75" customHeight="1" hidden="1">
      <c r="A34" s="79"/>
      <c r="B34" s="82"/>
      <c r="C34" s="23"/>
      <c r="D34" s="81"/>
      <c r="E34" s="81" t="s">
        <v>112</v>
      </c>
      <c r="F34" s="113">
        <f t="shared" si="1"/>
        <v>0</v>
      </c>
      <c r="G34" s="14"/>
    </row>
    <row r="35" spans="1:7" ht="15.75" customHeight="1">
      <c r="A35" s="31">
        <v>19010000</v>
      </c>
      <c r="B35" s="100" t="s">
        <v>147</v>
      </c>
      <c r="C35" s="33">
        <f>C36+C37</f>
        <v>0</v>
      </c>
      <c r="D35" s="33">
        <f>D36+D37</f>
        <v>31</v>
      </c>
      <c r="E35" s="33">
        <f>E36+E37</f>
        <v>0</v>
      </c>
      <c r="F35" s="33">
        <f>F36+F37</f>
        <v>31</v>
      </c>
      <c r="G35" s="14"/>
    </row>
    <row r="36" spans="1:7" ht="39.75" customHeight="1">
      <c r="A36" s="79">
        <v>19010100</v>
      </c>
      <c r="B36" s="82" t="s">
        <v>216</v>
      </c>
      <c r="C36" s="23"/>
      <c r="D36" s="23">
        <v>16</v>
      </c>
      <c r="E36" s="23"/>
      <c r="F36" s="113">
        <f>D36</f>
        <v>16</v>
      </c>
      <c r="G36" s="14"/>
    </row>
    <row r="37" spans="1:7" ht="52.5" customHeight="1">
      <c r="A37" s="79">
        <v>19010300</v>
      </c>
      <c r="B37" s="82" t="s">
        <v>217</v>
      </c>
      <c r="C37" s="23"/>
      <c r="D37" s="23">
        <v>15</v>
      </c>
      <c r="E37" s="23"/>
      <c r="F37" s="113">
        <f>D37</f>
        <v>15</v>
      </c>
      <c r="G37" s="14"/>
    </row>
    <row r="38" spans="1:7" ht="13.5" customHeight="1">
      <c r="A38" s="34">
        <v>20000000</v>
      </c>
      <c r="B38" s="65" t="s">
        <v>18</v>
      </c>
      <c r="C38" s="109">
        <f>C39+C46+C50+C44</f>
        <v>160</v>
      </c>
      <c r="D38" s="109">
        <f>D49+D50+D55+D40</f>
        <v>25</v>
      </c>
      <c r="E38" s="35">
        <f>E49+E50</f>
        <v>0</v>
      </c>
      <c r="F38" s="109">
        <f>C38+D38</f>
        <v>185</v>
      </c>
      <c r="G38" s="14"/>
    </row>
    <row r="39" spans="1:7" ht="24" customHeight="1">
      <c r="A39" s="68">
        <v>21000000</v>
      </c>
      <c r="B39" s="86" t="s">
        <v>19</v>
      </c>
      <c r="C39" s="105">
        <f>C41+C42+C40</f>
        <v>5</v>
      </c>
      <c r="D39" s="69"/>
      <c r="E39" s="69" t="s">
        <v>112</v>
      </c>
      <c r="F39" s="105">
        <f>C39+D39</f>
        <v>5</v>
      </c>
      <c r="G39" s="14"/>
    </row>
    <row r="40" spans="1:7" ht="23.25" customHeight="1" hidden="1">
      <c r="A40" s="79">
        <v>21010300</v>
      </c>
      <c r="B40" s="85" t="s">
        <v>144</v>
      </c>
      <c r="C40" s="115"/>
      <c r="D40" s="58"/>
      <c r="E40" s="58" t="s">
        <v>112</v>
      </c>
      <c r="F40" s="113">
        <f>+C40</f>
        <v>0</v>
      </c>
      <c r="G40" s="14"/>
    </row>
    <row r="41" spans="1:7" ht="15.75" customHeight="1">
      <c r="A41" s="79">
        <v>21081100</v>
      </c>
      <c r="B41" s="85" t="s">
        <v>4</v>
      </c>
      <c r="C41" s="113">
        <v>5</v>
      </c>
      <c r="D41" s="81" t="s">
        <v>112</v>
      </c>
      <c r="E41" s="81" t="s">
        <v>112</v>
      </c>
      <c r="F41" s="113">
        <f aca="true" t="shared" si="2" ref="F41:F53">C41</f>
        <v>5</v>
      </c>
      <c r="G41" s="14"/>
    </row>
    <row r="42" spans="1:7" ht="24" customHeight="1" hidden="1">
      <c r="A42" s="79">
        <v>21081300</v>
      </c>
      <c r="B42" s="80" t="s">
        <v>140</v>
      </c>
      <c r="C42" s="113"/>
      <c r="D42" s="81" t="s">
        <v>112</v>
      </c>
      <c r="E42" s="81" t="s">
        <v>112</v>
      </c>
      <c r="F42" s="113">
        <f t="shared" si="2"/>
        <v>0</v>
      </c>
      <c r="G42" s="14"/>
    </row>
    <row r="43" spans="1:7" ht="9" customHeight="1" hidden="1">
      <c r="A43" s="68">
        <v>22000000</v>
      </c>
      <c r="B43" s="84" t="s">
        <v>20</v>
      </c>
      <c r="C43" s="105">
        <f>C46</f>
        <v>55</v>
      </c>
      <c r="D43" s="78" t="s">
        <v>112</v>
      </c>
      <c r="E43" s="78" t="s">
        <v>112</v>
      </c>
      <c r="F43" s="105">
        <f t="shared" si="2"/>
        <v>55</v>
      </c>
      <c r="G43" s="14"/>
    </row>
    <row r="44" spans="1:7" ht="14.25" customHeight="1">
      <c r="A44" s="134">
        <v>22010000</v>
      </c>
      <c r="B44" s="84" t="s">
        <v>208</v>
      </c>
      <c r="C44" s="105">
        <f>C45</f>
        <v>100</v>
      </c>
      <c r="D44" s="105">
        <f>D45</f>
        <v>0</v>
      </c>
      <c r="E44" s="105">
        <f>E45</f>
        <v>0</v>
      </c>
      <c r="F44" s="105">
        <f>F45</f>
        <v>100</v>
      </c>
      <c r="G44" s="14"/>
    </row>
    <row r="45" spans="1:7" ht="24.75" customHeight="1">
      <c r="A45" s="133">
        <v>22012500</v>
      </c>
      <c r="B45" s="84" t="s">
        <v>209</v>
      </c>
      <c r="C45" s="105">
        <v>100</v>
      </c>
      <c r="D45" s="78"/>
      <c r="E45" s="78"/>
      <c r="F45" s="104">
        <f t="shared" si="2"/>
        <v>100</v>
      </c>
      <c r="G45" s="14"/>
    </row>
    <row r="46" spans="1:7" ht="13.5" customHeight="1">
      <c r="A46" s="31">
        <v>22090000</v>
      </c>
      <c r="B46" s="83" t="s">
        <v>3</v>
      </c>
      <c r="C46" s="104">
        <f>C47+C48</f>
        <v>55</v>
      </c>
      <c r="D46" s="77" t="s">
        <v>112</v>
      </c>
      <c r="E46" s="77" t="s">
        <v>112</v>
      </c>
      <c r="F46" s="104">
        <f t="shared" si="2"/>
        <v>55</v>
      </c>
      <c r="G46" s="14"/>
    </row>
    <row r="47" spans="1:7" ht="35.25" customHeight="1">
      <c r="A47" s="79">
        <v>22090100</v>
      </c>
      <c r="B47" s="85" t="s">
        <v>189</v>
      </c>
      <c r="C47" s="113">
        <v>30</v>
      </c>
      <c r="D47" s="81"/>
      <c r="E47" s="81"/>
      <c r="F47" s="113">
        <f t="shared" si="2"/>
        <v>30</v>
      </c>
      <c r="G47" s="14"/>
    </row>
    <row r="48" spans="1:7" ht="36.75" customHeight="1">
      <c r="A48" s="79">
        <v>22090400</v>
      </c>
      <c r="B48" s="85" t="s">
        <v>143</v>
      </c>
      <c r="C48" s="113">
        <v>25</v>
      </c>
      <c r="D48" s="81"/>
      <c r="E48" s="81"/>
      <c r="F48" s="113">
        <f t="shared" si="2"/>
        <v>25</v>
      </c>
      <c r="G48" s="14"/>
    </row>
    <row r="49" spans="1:7" ht="0.75" customHeight="1" hidden="1">
      <c r="A49" s="15">
        <v>21080000</v>
      </c>
      <c r="B49" s="63" t="s">
        <v>21</v>
      </c>
      <c r="C49" s="16"/>
      <c r="D49" s="16"/>
      <c r="E49" s="16"/>
      <c r="F49" s="113">
        <f t="shared" si="2"/>
        <v>0</v>
      </c>
      <c r="G49" s="14"/>
    </row>
    <row r="50" spans="1:7" ht="17.25" customHeight="1">
      <c r="A50" s="15">
        <v>24000000</v>
      </c>
      <c r="B50" s="63" t="s">
        <v>22</v>
      </c>
      <c r="C50" s="16">
        <f>C52</f>
        <v>0</v>
      </c>
      <c r="D50" s="16">
        <f>D54</f>
        <v>0</v>
      </c>
      <c r="E50" s="16"/>
      <c r="F50" s="113">
        <f t="shared" si="2"/>
        <v>0</v>
      </c>
      <c r="G50" s="14"/>
    </row>
    <row r="51" spans="1:7" ht="6" customHeight="1" hidden="1">
      <c r="A51" s="21">
        <v>24030000</v>
      </c>
      <c r="B51" s="62" t="s">
        <v>23</v>
      </c>
      <c r="C51" s="22"/>
      <c r="D51" s="24" t="s">
        <v>112</v>
      </c>
      <c r="E51" s="24" t="s">
        <v>112</v>
      </c>
      <c r="F51" s="113">
        <f t="shared" si="2"/>
        <v>0</v>
      </c>
      <c r="G51" s="14"/>
    </row>
    <row r="52" spans="1:7" ht="15" customHeight="1">
      <c r="A52" s="17">
        <v>24060300</v>
      </c>
      <c r="B52" s="64" t="s">
        <v>24</v>
      </c>
      <c r="C52" s="70"/>
      <c r="D52" s="19" t="s">
        <v>112</v>
      </c>
      <c r="E52" s="19" t="s">
        <v>112</v>
      </c>
      <c r="F52" s="113">
        <f t="shared" si="2"/>
        <v>0</v>
      </c>
      <c r="G52" s="14"/>
    </row>
    <row r="53" spans="1:7" ht="0.75" customHeight="1">
      <c r="A53" s="17">
        <v>24110600</v>
      </c>
      <c r="B53" s="66" t="s">
        <v>25</v>
      </c>
      <c r="C53" s="19" t="s">
        <v>17</v>
      </c>
      <c r="D53" s="18" t="s">
        <v>112</v>
      </c>
      <c r="E53" s="18" t="s">
        <v>112</v>
      </c>
      <c r="F53" s="23" t="str">
        <f t="shared" si="2"/>
        <v>Х</v>
      </c>
      <c r="G53" s="14"/>
    </row>
    <row r="54" spans="1:7" ht="11.25" customHeight="1" hidden="1">
      <c r="A54" s="90">
        <v>24062100</v>
      </c>
      <c r="B54" s="91" t="s">
        <v>139</v>
      </c>
      <c r="C54" s="18" t="s">
        <v>112</v>
      </c>
      <c r="D54" s="19"/>
      <c r="E54" s="19" t="s">
        <v>112</v>
      </c>
      <c r="F54" s="23">
        <f>D54</f>
        <v>0</v>
      </c>
      <c r="G54" s="14"/>
    </row>
    <row r="55" spans="1:7" ht="12.75">
      <c r="A55" s="15">
        <v>25000000</v>
      </c>
      <c r="B55" s="60" t="s">
        <v>8</v>
      </c>
      <c r="C55" s="20"/>
      <c r="D55" s="111">
        <f>D56+D57</f>
        <v>25</v>
      </c>
      <c r="E55" s="20"/>
      <c r="F55" s="112">
        <f aca="true" t="shared" si="3" ref="F55:F63">D55</f>
        <v>25</v>
      </c>
      <c r="G55" s="14"/>
    </row>
    <row r="56" spans="1:7" ht="33.75" customHeight="1">
      <c r="A56" s="17">
        <v>25010100</v>
      </c>
      <c r="B56" s="61" t="s">
        <v>128</v>
      </c>
      <c r="C56" s="19"/>
      <c r="D56" s="113"/>
      <c r="E56" s="19"/>
      <c r="F56" s="70">
        <f t="shared" si="3"/>
        <v>0</v>
      </c>
      <c r="G56" s="14"/>
    </row>
    <row r="57" spans="1:7" ht="14.25" customHeight="1">
      <c r="A57" s="17">
        <v>25010300</v>
      </c>
      <c r="B57" s="61" t="s">
        <v>129</v>
      </c>
      <c r="C57" s="19"/>
      <c r="D57" s="113">
        <v>25</v>
      </c>
      <c r="E57" s="19"/>
      <c r="F57" s="70">
        <f t="shared" si="3"/>
        <v>25</v>
      </c>
      <c r="G57" s="14"/>
    </row>
    <row r="58" spans="1:7" ht="15.75" customHeight="1" hidden="1">
      <c r="A58" s="15">
        <v>30000000</v>
      </c>
      <c r="B58" s="60" t="s">
        <v>167</v>
      </c>
      <c r="C58" s="118">
        <f>C59</f>
        <v>0</v>
      </c>
      <c r="D58" s="112">
        <f>D59+D62</f>
        <v>0</v>
      </c>
      <c r="E58" s="112">
        <f>E59+E62</f>
        <v>0</v>
      </c>
      <c r="F58" s="112">
        <f>D58+C58</f>
        <v>0</v>
      </c>
      <c r="G58" s="14"/>
    </row>
    <row r="59" spans="1:7" ht="15.75" customHeight="1" hidden="1">
      <c r="A59" s="17">
        <v>31000000</v>
      </c>
      <c r="B59" s="61" t="s">
        <v>168</v>
      </c>
      <c r="C59" s="119">
        <f>C60</f>
        <v>0</v>
      </c>
      <c r="D59" s="70">
        <f>D61</f>
        <v>0</v>
      </c>
      <c r="E59" s="70">
        <f>E61</f>
        <v>0</v>
      </c>
      <c r="F59" s="112">
        <f>D59+C59</f>
        <v>0</v>
      </c>
      <c r="G59" s="14"/>
    </row>
    <row r="60" spans="1:7" ht="56.25" customHeight="1" hidden="1">
      <c r="A60" s="17">
        <v>31010200</v>
      </c>
      <c r="B60" s="121" t="s">
        <v>169</v>
      </c>
      <c r="C60" s="119">
        <v>0</v>
      </c>
      <c r="D60" s="70"/>
      <c r="E60" s="119"/>
      <c r="F60" s="70">
        <f>D60+C60</f>
        <v>0</v>
      </c>
      <c r="G60" s="14"/>
    </row>
    <row r="61" spans="1:7" ht="37.5" customHeight="1" hidden="1">
      <c r="A61" s="25">
        <v>31030000</v>
      </c>
      <c r="B61" s="66" t="s">
        <v>26</v>
      </c>
      <c r="C61" s="19" t="s">
        <v>112</v>
      </c>
      <c r="D61" s="116"/>
      <c r="E61" s="116"/>
      <c r="F61" s="112">
        <f t="shared" si="3"/>
        <v>0</v>
      </c>
      <c r="G61" s="14"/>
    </row>
    <row r="62" spans="1:7" ht="22.5" customHeight="1" hidden="1">
      <c r="A62" s="26">
        <v>33000000</v>
      </c>
      <c r="B62" s="67" t="s">
        <v>27</v>
      </c>
      <c r="C62" s="24" t="s">
        <v>112</v>
      </c>
      <c r="D62" s="116"/>
      <c r="E62" s="116"/>
      <c r="F62" s="112">
        <f t="shared" si="3"/>
        <v>0</v>
      </c>
      <c r="G62" s="14"/>
    </row>
    <row r="63" spans="1:7" ht="44.25" customHeight="1" hidden="1">
      <c r="A63" s="26">
        <v>33010100</v>
      </c>
      <c r="B63" s="87" t="s">
        <v>187</v>
      </c>
      <c r="C63" s="19" t="s">
        <v>112</v>
      </c>
      <c r="D63" s="116"/>
      <c r="E63" s="116"/>
      <c r="F63" s="112">
        <f t="shared" si="3"/>
        <v>0</v>
      </c>
      <c r="G63" s="14"/>
    </row>
    <row r="64" spans="1:7" ht="12.75" hidden="1">
      <c r="A64" s="15">
        <v>50000000</v>
      </c>
      <c r="B64" s="27" t="s">
        <v>28</v>
      </c>
      <c r="C64" s="20" t="s">
        <v>112</v>
      </c>
      <c r="D64" s="16">
        <f>D65+D66</f>
        <v>0</v>
      </c>
      <c r="E64" s="20" t="s">
        <v>112</v>
      </c>
      <c r="F64" s="16" t="s">
        <v>112</v>
      </c>
      <c r="G64" s="14"/>
    </row>
    <row r="65" spans="1:7" ht="12.75" hidden="1">
      <c r="A65" s="17"/>
      <c r="B65" s="17"/>
      <c r="C65" s="19" t="s">
        <v>112</v>
      </c>
      <c r="D65" s="18"/>
      <c r="E65" s="19" t="s">
        <v>112</v>
      </c>
      <c r="F65" s="18">
        <f>D65</f>
        <v>0</v>
      </c>
      <c r="G65" s="14"/>
    </row>
    <row r="66" spans="1:7" ht="0.75" customHeight="1" hidden="1">
      <c r="A66" s="17"/>
      <c r="B66" s="75"/>
      <c r="C66" s="19" t="s">
        <v>112</v>
      </c>
      <c r="D66" s="23"/>
      <c r="E66" s="19" t="s">
        <v>112</v>
      </c>
      <c r="F66" s="18" t="s">
        <v>112</v>
      </c>
      <c r="G66" s="14"/>
    </row>
    <row r="67" spans="1:7" ht="12.75">
      <c r="A67" s="17"/>
      <c r="B67" s="28" t="s">
        <v>29</v>
      </c>
      <c r="C67" s="71">
        <f>C9+C38+C58</f>
        <v>10500</v>
      </c>
      <c r="D67" s="71">
        <f>D38+D9+D58+D64</f>
        <v>56</v>
      </c>
      <c r="E67" s="71">
        <f>E61+E63+E23</f>
        <v>0</v>
      </c>
      <c r="F67" s="71">
        <f aca="true" t="shared" si="4" ref="F67:F73">C67+D67</f>
        <v>10556</v>
      </c>
      <c r="G67" s="14"/>
    </row>
    <row r="68" spans="1:7" ht="15" customHeight="1">
      <c r="A68" s="21">
        <v>40000000</v>
      </c>
      <c r="B68" s="29" t="s">
        <v>179</v>
      </c>
      <c r="C68" s="71">
        <f>C69+C71</f>
        <v>4598.112</v>
      </c>
      <c r="D68" s="71">
        <f>E68</f>
        <v>4676.1</v>
      </c>
      <c r="E68" s="71">
        <f>E69+E71</f>
        <v>4676.1</v>
      </c>
      <c r="F68" s="71">
        <f t="shared" si="4"/>
        <v>9274.212</v>
      </c>
      <c r="G68" s="14"/>
    </row>
    <row r="69" spans="1:7" ht="15" customHeight="1">
      <c r="A69" s="30">
        <v>41030000</v>
      </c>
      <c r="B69" s="15" t="s">
        <v>180</v>
      </c>
      <c r="C69" s="120">
        <f>C70</f>
        <v>53.847</v>
      </c>
      <c r="D69" s="120">
        <f>E69</f>
        <v>4676.1</v>
      </c>
      <c r="E69" s="120">
        <f>E70</f>
        <v>4676.1</v>
      </c>
      <c r="F69" s="71">
        <f t="shared" si="4"/>
        <v>4729.947</v>
      </c>
      <c r="G69" s="14"/>
    </row>
    <row r="70" spans="1:7" ht="15" customHeight="1">
      <c r="A70" s="17">
        <v>41035000</v>
      </c>
      <c r="B70" s="17" t="s">
        <v>119</v>
      </c>
      <c r="C70" s="116">
        <v>53.847</v>
      </c>
      <c r="D70" s="70">
        <v>4676.1</v>
      </c>
      <c r="E70" s="116">
        <v>4676.1</v>
      </c>
      <c r="F70" s="70">
        <f t="shared" si="4"/>
        <v>4729.947</v>
      </c>
      <c r="G70" s="14"/>
    </row>
    <row r="71" spans="1:7" ht="15" customHeight="1">
      <c r="A71" s="136">
        <v>41020000</v>
      </c>
      <c r="B71" s="140" t="s">
        <v>215</v>
      </c>
      <c r="C71" s="138">
        <f>C73</f>
        <v>4544.265</v>
      </c>
      <c r="D71" s="120"/>
      <c r="E71" s="138">
        <f>E73</f>
        <v>0</v>
      </c>
      <c r="F71" s="71">
        <f t="shared" si="4"/>
        <v>4544.265</v>
      </c>
      <c r="G71" s="14"/>
    </row>
    <row r="72" spans="1:7" ht="43.5" customHeight="1" hidden="1">
      <c r="A72" s="17">
        <v>41034400</v>
      </c>
      <c r="B72" s="75" t="s">
        <v>181</v>
      </c>
      <c r="C72" s="139"/>
      <c r="D72" s="70">
        <f>E72</f>
        <v>0</v>
      </c>
      <c r="E72" s="137"/>
      <c r="F72" s="71">
        <f t="shared" si="4"/>
        <v>0</v>
      </c>
      <c r="G72" s="14"/>
    </row>
    <row r="73" spans="1:7" ht="14.25" customHeight="1">
      <c r="A73" s="17">
        <v>41020900</v>
      </c>
      <c r="B73" s="17" t="s">
        <v>186</v>
      </c>
      <c r="C73" s="70">
        <v>4544.265</v>
      </c>
      <c r="D73" s="70"/>
      <c r="E73" s="116"/>
      <c r="F73" s="70">
        <f t="shared" si="4"/>
        <v>4544.265</v>
      </c>
      <c r="G73" s="14"/>
    </row>
    <row r="74" spans="1:7" ht="12.75">
      <c r="A74" s="17"/>
      <c r="B74" s="28" t="s">
        <v>30</v>
      </c>
      <c r="C74" s="71">
        <f>C67+C68</f>
        <v>15098.112000000001</v>
      </c>
      <c r="D74" s="71">
        <f>D67+D68</f>
        <v>4732.1</v>
      </c>
      <c r="E74" s="71">
        <f>E67+E68</f>
        <v>4676.1</v>
      </c>
      <c r="F74" s="71">
        <f>F67+F68</f>
        <v>19830.212</v>
      </c>
      <c r="G74" s="14"/>
    </row>
    <row r="75" spans="2:5" ht="20.25" customHeight="1">
      <c r="B75" s="57" t="s">
        <v>198</v>
      </c>
      <c r="C75" s="57"/>
      <c r="D75" s="57" t="s">
        <v>199</v>
      </c>
      <c r="E75" s="57"/>
    </row>
    <row r="76" spans="2:6" ht="15.75">
      <c r="B76" s="57"/>
      <c r="C76" s="57"/>
      <c r="D76" s="57"/>
      <c r="E76" s="57"/>
      <c r="F76" s="132"/>
    </row>
  </sheetData>
  <sheetProtection/>
  <mergeCells count="7">
    <mergeCell ref="A4:F4"/>
    <mergeCell ref="B6:B7"/>
    <mergeCell ref="C6:C7"/>
    <mergeCell ref="D6:E6"/>
    <mergeCell ref="F6:F7"/>
    <mergeCell ref="D2:F2"/>
    <mergeCell ref="D3:F3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GridLines="0" view="pageBreakPreview" zoomScaleSheetLayoutView="100" zoomScalePageLayoutView="0" workbookViewId="0" topLeftCell="A7">
      <selection activeCell="B14" sqref="B14"/>
    </sheetView>
  </sheetViews>
  <sheetFormatPr defaultColWidth="10.625" defaultRowHeight="12.75" outlineLevelRow="1"/>
  <cols>
    <col min="1" max="1" width="10.875" style="38" customWidth="1"/>
    <col min="2" max="2" width="56.125" style="38" customWidth="1"/>
    <col min="3" max="3" width="12.625" style="38" customWidth="1"/>
    <col min="4" max="4" width="13.375" style="38" hidden="1" customWidth="1"/>
    <col min="5" max="5" width="12.00390625" style="38" customWidth="1"/>
    <col min="6" max="6" width="12.125" style="38" customWidth="1"/>
    <col min="7" max="7" width="10.625" style="38" hidden="1" customWidth="1"/>
    <col min="8" max="8" width="12.625" style="38" customWidth="1"/>
    <col min="9" max="9" width="13.50390625" style="38" customWidth="1"/>
    <col min="10" max="10" width="10.625" style="38" customWidth="1"/>
    <col min="11" max="11" width="12.625" style="38" customWidth="1"/>
    <col min="12" max="14" width="11.875" style="38" customWidth="1"/>
    <col min="15" max="15" width="16.125" style="38" customWidth="1"/>
    <col min="16" max="16384" width="10.625" style="38" customWidth="1"/>
  </cols>
  <sheetData>
    <row r="1" spans="1:16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272" t="s">
        <v>188</v>
      </c>
      <c r="M1" s="272"/>
      <c r="N1" s="37"/>
      <c r="O1" s="37"/>
      <c r="P1" s="36"/>
    </row>
    <row r="2" spans="1:16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273" t="s">
        <v>121</v>
      </c>
      <c r="M2" s="273"/>
      <c r="N2" s="273"/>
      <c r="O2" s="273"/>
      <c r="P2" s="36"/>
    </row>
    <row r="3" spans="1:16" ht="12.75">
      <c r="A3" s="36"/>
      <c r="B3" s="36"/>
      <c r="C3" s="36"/>
      <c r="D3" s="36"/>
      <c r="E3" s="39"/>
      <c r="F3" s="36"/>
      <c r="G3" s="36"/>
      <c r="H3" s="36"/>
      <c r="I3" s="36"/>
      <c r="J3" s="36"/>
      <c r="K3" s="36"/>
      <c r="L3" s="36" t="s">
        <v>211</v>
      </c>
      <c r="M3" s="36"/>
      <c r="N3" s="36"/>
      <c r="O3" s="36"/>
      <c r="P3" s="36"/>
    </row>
    <row r="4" spans="1:16" ht="17.25" customHeight="1">
      <c r="A4" s="274" t="s">
        <v>210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36"/>
    </row>
    <row r="5" spans="2:15" ht="12.75">
      <c r="B5" s="40" t="s">
        <v>218</v>
      </c>
      <c r="O5" s="38" t="s">
        <v>148</v>
      </c>
    </row>
    <row r="6" spans="1:15" ht="12.75">
      <c r="A6" s="278" t="s">
        <v>149</v>
      </c>
      <c r="B6" s="264" t="s">
        <v>150</v>
      </c>
      <c r="C6" s="281" t="s">
        <v>32</v>
      </c>
      <c r="D6" s="281"/>
      <c r="E6" s="281"/>
      <c r="F6" s="281"/>
      <c r="G6" s="281"/>
      <c r="H6" s="281" t="s">
        <v>33</v>
      </c>
      <c r="I6" s="281"/>
      <c r="J6" s="281"/>
      <c r="K6" s="281"/>
      <c r="L6" s="281"/>
      <c r="M6" s="282"/>
      <c r="N6" s="106"/>
      <c r="O6" s="275" t="s">
        <v>12</v>
      </c>
    </row>
    <row r="7" spans="1:15" ht="12" customHeight="1">
      <c r="A7" s="279"/>
      <c r="B7" s="265"/>
      <c r="C7" s="268" t="s">
        <v>5</v>
      </c>
      <c r="D7" s="267" t="s">
        <v>34</v>
      </c>
      <c r="E7" s="283" t="s">
        <v>35</v>
      </c>
      <c r="F7" s="283"/>
      <c r="G7" s="267" t="s">
        <v>36</v>
      </c>
      <c r="H7" s="268" t="s">
        <v>5</v>
      </c>
      <c r="I7" s="267" t="s">
        <v>151</v>
      </c>
      <c r="J7" s="283" t="s">
        <v>35</v>
      </c>
      <c r="K7" s="283"/>
      <c r="L7" s="267" t="s">
        <v>154</v>
      </c>
      <c r="M7" s="262" t="s">
        <v>184</v>
      </c>
      <c r="N7" s="263"/>
      <c r="O7" s="276"/>
    </row>
    <row r="8" spans="1:15" ht="21.75" customHeight="1">
      <c r="A8" s="279"/>
      <c r="B8" s="265"/>
      <c r="C8" s="268"/>
      <c r="D8" s="267"/>
      <c r="E8" s="265" t="s">
        <v>153</v>
      </c>
      <c r="F8" s="265" t="s">
        <v>152</v>
      </c>
      <c r="G8" s="267"/>
      <c r="H8" s="268"/>
      <c r="I8" s="267"/>
      <c r="J8" s="265" t="s">
        <v>153</v>
      </c>
      <c r="K8" s="265" t="s">
        <v>152</v>
      </c>
      <c r="L8" s="267"/>
      <c r="M8" s="264" t="s">
        <v>185</v>
      </c>
      <c r="N8" s="269" t="s">
        <v>155</v>
      </c>
      <c r="O8" s="276"/>
    </row>
    <row r="9" spans="1:15" ht="20.25" customHeight="1">
      <c r="A9" s="279"/>
      <c r="B9" s="265"/>
      <c r="C9" s="268"/>
      <c r="D9" s="267"/>
      <c r="E9" s="265"/>
      <c r="F9" s="265"/>
      <c r="G9" s="267"/>
      <c r="H9" s="268"/>
      <c r="I9" s="267"/>
      <c r="J9" s="265"/>
      <c r="K9" s="265"/>
      <c r="L9" s="267"/>
      <c r="M9" s="265"/>
      <c r="N9" s="270"/>
      <c r="O9" s="276"/>
    </row>
    <row r="10" spans="1:15" ht="49.5" customHeight="1">
      <c r="A10" s="280"/>
      <c r="B10" s="266"/>
      <c r="C10" s="268"/>
      <c r="D10" s="267"/>
      <c r="E10" s="266"/>
      <c r="F10" s="266"/>
      <c r="G10" s="267"/>
      <c r="H10" s="268"/>
      <c r="I10" s="267"/>
      <c r="J10" s="266"/>
      <c r="K10" s="266"/>
      <c r="L10" s="267"/>
      <c r="M10" s="266"/>
      <c r="N10" s="271"/>
      <c r="O10" s="277"/>
    </row>
    <row r="11" spans="1:15" s="43" customFormat="1" ht="12.75" customHeight="1">
      <c r="A11" s="41">
        <v>1</v>
      </c>
      <c r="B11" s="42">
        <v>2</v>
      </c>
      <c r="C11" s="41">
        <v>3</v>
      </c>
      <c r="D11" s="42">
        <v>4</v>
      </c>
      <c r="E11" s="42">
        <v>4</v>
      </c>
      <c r="F11" s="42">
        <v>5</v>
      </c>
      <c r="G11" s="42">
        <v>7</v>
      </c>
      <c r="H11" s="41">
        <v>6</v>
      </c>
      <c r="I11" s="42">
        <v>7</v>
      </c>
      <c r="J11" s="42">
        <v>8</v>
      </c>
      <c r="K11" s="42">
        <v>9</v>
      </c>
      <c r="L11" s="42">
        <v>10</v>
      </c>
      <c r="M11" s="42">
        <v>11</v>
      </c>
      <c r="N11" s="42">
        <v>12</v>
      </c>
      <c r="O11" s="42" t="s">
        <v>156</v>
      </c>
    </row>
    <row r="12" spans="1:15" ht="12.75">
      <c r="A12" s="44" t="s">
        <v>219</v>
      </c>
      <c r="B12" s="141" t="s">
        <v>37</v>
      </c>
      <c r="C12" s="162">
        <f aca="true" t="shared" si="0" ref="C12:M12">C14</f>
        <v>4292.044</v>
      </c>
      <c r="D12" s="162">
        <f t="shared" si="0"/>
        <v>0</v>
      </c>
      <c r="E12" s="162">
        <f t="shared" si="0"/>
        <v>3376.47</v>
      </c>
      <c r="F12" s="162">
        <f t="shared" si="0"/>
        <v>537.546</v>
      </c>
      <c r="G12" s="162">
        <f t="shared" si="0"/>
        <v>0</v>
      </c>
      <c r="H12" s="162">
        <f t="shared" si="0"/>
        <v>75</v>
      </c>
      <c r="I12" s="162">
        <f t="shared" si="0"/>
        <v>25</v>
      </c>
      <c r="J12" s="162">
        <f t="shared" si="0"/>
        <v>0</v>
      </c>
      <c r="K12" s="162">
        <f t="shared" si="0"/>
        <v>0</v>
      </c>
      <c r="L12" s="162">
        <f t="shared" si="0"/>
        <v>50</v>
      </c>
      <c r="M12" s="162">
        <f t="shared" si="0"/>
        <v>50</v>
      </c>
      <c r="N12" s="162">
        <f>N14</f>
        <v>50</v>
      </c>
      <c r="O12" s="162">
        <f>C12+H12</f>
        <v>4367.044</v>
      </c>
    </row>
    <row r="13" spans="1:15" ht="0.75" customHeight="1">
      <c r="A13" s="45" t="s">
        <v>38</v>
      </c>
      <c r="B13" s="142" t="s">
        <v>39</v>
      </c>
      <c r="C13" s="163"/>
      <c r="D13" s="163"/>
      <c r="E13" s="163"/>
      <c r="F13" s="163"/>
      <c r="G13" s="163"/>
      <c r="H13" s="163">
        <f aca="true" t="shared" si="1" ref="H13:M13">H14</f>
        <v>75</v>
      </c>
      <c r="I13" s="163">
        <f t="shared" si="1"/>
        <v>25</v>
      </c>
      <c r="J13" s="163">
        <f t="shared" si="1"/>
        <v>0</v>
      </c>
      <c r="K13" s="163">
        <f t="shared" si="1"/>
        <v>0</v>
      </c>
      <c r="L13" s="163">
        <f t="shared" si="1"/>
        <v>50</v>
      </c>
      <c r="M13" s="163">
        <f t="shared" si="1"/>
        <v>50</v>
      </c>
      <c r="N13" s="163"/>
      <c r="O13" s="163">
        <f aca="true" t="shared" si="2" ref="O13:O75">C13+H13</f>
        <v>75</v>
      </c>
    </row>
    <row r="14" spans="1:15" ht="63.75">
      <c r="A14" s="45" t="s">
        <v>288</v>
      </c>
      <c r="B14" s="143" t="s">
        <v>289</v>
      </c>
      <c r="C14" s="163">
        <v>4292.044</v>
      </c>
      <c r="D14" s="163"/>
      <c r="E14" s="163">
        <v>3376.47</v>
      </c>
      <c r="F14" s="163">
        <v>537.546</v>
      </c>
      <c r="G14" s="164"/>
      <c r="H14" s="163">
        <f>+I14+L14</f>
        <v>75</v>
      </c>
      <c r="I14" s="163">
        <v>25</v>
      </c>
      <c r="J14" s="163"/>
      <c r="K14" s="163"/>
      <c r="L14" s="163">
        <f>M14</f>
        <v>50</v>
      </c>
      <c r="M14" s="163">
        <v>50</v>
      </c>
      <c r="N14" s="163">
        <v>50</v>
      </c>
      <c r="O14" s="163">
        <f t="shared" si="2"/>
        <v>4367.044</v>
      </c>
    </row>
    <row r="15" spans="1:15" ht="25.5" hidden="1" outlineLevel="1">
      <c r="A15" s="46" t="s">
        <v>40</v>
      </c>
      <c r="B15" s="144" t="s">
        <v>41</v>
      </c>
      <c r="C15" s="165">
        <f>SUM(C16:C21)</f>
        <v>0</v>
      </c>
      <c r="D15" s="165"/>
      <c r="E15" s="165">
        <f aca="true" t="shared" si="3" ref="E15:M15">SUM(E16:E21)</f>
        <v>0</v>
      </c>
      <c r="F15" s="165">
        <f t="shared" si="3"/>
        <v>0</v>
      </c>
      <c r="G15" s="165"/>
      <c r="H15" s="165">
        <f>SUM(H16:H21)</f>
        <v>0</v>
      </c>
      <c r="I15" s="165">
        <f t="shared" si="3"/>
        <v>0</v>
      </c>
      <c r="J15" s="165">
        <f t="shared" si="3"/>
        <v>0</v>
      </c>
      <c r="K15" s="165">
        <f t="shared" si="3"/>
        <v>0</v>
      </c>
      <c r="L15" s="165">
        <f t="shared" si="3"/>
        <v>0</v>
      </c>
      <c r="M15" s="165">
        <f t="shared" si="3"/>
        <v>0</v>
      </c>
      <c r="N15" s="165"/>
      <c r="O15" s="163">
        <f t="shared" si="2"/>
        <v>0</v>
      </c>
    </row>
    <row r="16" spans="1:15" ht="25.5" hidden="1" outlineLevel="1">
      <c r="A16" s="45" t="s">
        <v>42</v>
      </c>
      <c r="B16" s="142" t="s">
        <v>43</v>
      </c>
      <c r="C16" s="163">
        <f aca="true" t="shared" si="4" ref="C16:C28">+D16+G16</f>
        <v>0</v>
      </c>
      <c r="D16" s="163"/>
      <c r="E16" s="163"/>
      <c r="F16" s="163"/>
      <c r="G16" s="163"/>
      <c r="H16" s="163">
        <f aca="true" t="shared" si="5" ref="H16:H28">+I16+L16</f>
        <v>0</v>
      </c>
      <c r="I16" s="163"/>
      <c r="J16" s="163"/>
      <c r="K16" s="163"/>
      <c r="L16" s="163"/>
      <c r="M16" s="163"/>
      <c r="N16" s="163"/>
      <c r="O16" s="163">
        <f t="shared" si="2"/>
        <v>0</v>
      </c>
    </row>
    <row r="17" spans="1:15" ht="12.75" hidden="1" outlineLevel="1">
      <c r="A17" s="45" t="s">
        <v>44</v>
      </c>
      <c r="B17" s="142" t="s">
        <v>45</v>
      </c>
      <c r="C17" s="163">
        <f t="shared" si="4"/>
        <v>0</v>
      </c>
      <c r="D17" s="163"/>
      <c r="E17" s="163"/>
      <c r="F17" s="163"/>
      <c r="G17" s="163"/>
      <c r="H17" s="163">
        <f t="shared" si="5"/>
        <v>0</v>
      </c>
      <c r="I17" s="163"/>
      <c r="J17" s="163"/>
      <c r="K17" s="163"/>
      <c r="L17" s="163"/>
      <c r="M17" s="163"/>
      <c r="N17" s="163"/>
      <c r="O17" s="163">
        <f t="shared" si="2"/>
        <v>0</v>
      </c>
    </row>
    <row r="18" spans="1:15" ht="12.75" hidden="1" outlineLevel="1">
      <c r="A18" s="45" t="s">
        <v>46</v>
      </c>
      <c r="B18" s="142" t="s">
        <v>47</v>
      </c>
      <c r="C18" s="163">
        <f t="shared" si="4"/>
        <v>0</v>
      </c>
      <c r="D18" s="163"/>
      <c r="E18" s="163"/>
      <c r="F18" s="163"/>
      <c r="G18" s="163"/>
      <c r="H18" s="163">
        <f t="shared" si="5"/>
        <v>0</v>
      </c>
      <c r="I18" s="163"/>
      <c r="J18" s="163"/>
      <c r="K18" s="163"/>
      <c r="L18" s="163"/>
      <c r="M18" s="163"/>
      <c r="N18" s="163"/>
      <c r="O18" s="163">
        <f t="shared" si="2"/>
        <v>0</v>
      </c>
    </row>
    <row r="19" spans="1:15" ht="12.75" hidden="1" outlineLevel="1">
      <c r="A19" s="45" t="s">
        <v>48</v>
      </c>
      <c r="B19" s="142" t="s">
        <v>49</v>
      </c>
      <c r="C19" s="163">
        <f t="shared" si="4"/>
        <v>0</v>
      </c>
      <c r="D19" s="163"/>
      <c r="E19" s="163"/>
      <c r="F19" s="163"/>
      <c r="G19" s="163"/>
      <c r="H19" s="163">
        <f t="shared" si="5"/>
        <v>0</v>
      </c>
      <c r="I19" s="163"/>
      <c r="J19" s="163"/>
      <c r="K19" s="163"/>
      <c r="L19" s="163"/>
      <c r="M19" s="163"/>
      <c r="N19" s="163"/>
      <c r="O19" s="163">
        <f t="shared" si="2"/>
        <v>0</v>
      </c>
    </row>
    <row r="20" spans="1:15" ht="12.75" hidden="1" outlineLevel="1">
      <c r="A20" s="45" t="s">
        <v>50</v>
      </c>
      <c r="B20" s="142" t="s">
        <v>51</v>
      </c>
      <c r="C20" s="163">
        <f t="shared" si="4"/>
        <v>0</v>
      </c>
      <c r="D20" s="163"/>
      <c r="E20" s="163"/>
      <c r="F20" s="163"/>
      <c r="G20" s="163"/>
      <c r="H20" s="163">
        <f t="shared" si="5"/>
        <v>0</v>
      </c>
      <c r="I20" s="163"/>
      <c r="J20" s="163"/>
      <c r="K20" s="163"/>
      <c r="L20" s="163"/>
      <c r="M20" s="163"/>
      <c r="N20" s="163"/>
      <c r="O20" s="163">
        <f t="shared" si="2"/>
        <v>0</v>
      </c>
    </row>
    <row r="21" spans="1:15" ht="12.75" hidden="1" outlineLevel="1">
      <c r="A21" s="45" t="s">
        <v>52</v>
      </c>
      <c r="B21" s="142" t="s">
        <v>53</v>
      </c>
      <c r="C21" s="163">
        <f t="shared" si="4"/>
        <v>0</v>
      </c>
      <c r="D21" s="163"/>
      <c r="E21" s="163"/>
      <c r="F21" s="163"/>
      <c r="G21" s="163"/>
      <c r="H21" s="163">
        <f t="shared" si="5"/>
        <v>0</v>
      </c>
      <c r="I21" s="163"/>
      <c r="J21" s="163"/>
      <c r="K21" s="163"/>
      <c r="L21" s="163"/>
      <c r="M21" s="163"/>
      <c r="N21" s="163"/>
      <c r="O21" s="163">
        <f t="shared" si="2"/>
        <v>0</v>
      </c>
    </row>
    <row r="22" spans="1:15" ht="0.75" customHeight="1" collapsed="1">
      <c r="A22" s="46"/>
      <c r="B22" s="145"/>
      <c r="C22" s="163">
        <f t="shared" si="4"/>
        <v>0</v>
      </c>
      <c r="D22" s="74"/>
      <c r="E22" s="74"/>
      <c r="F22" s="74"/>
      <c r="G22" s="74"/>
      <c r="H22" s="163">
        <f t="shared" si="5"/>
        <v>0</v>
      </c>
      <c r="I22" s="74"/>
      <c r="J22" s="74"/>
      <c r="K22" s="74"/>
      <c r="L22" s="74"/>
      <c r="M22" s="74"/>
      <c r="N22" s="74"/>
      <c r="O22" s="163">
        <f t="shared" si="2"/>
        <v>0</v>
      </c>
    </row>
    <row r="23" spans="1:15" ht="12" customHeight="1" hidden="1">
      <c r="A23" s="46"/>
      <c r="B23" s="145"/>
      <c r="C23" s="163">
        <f t="shared" si="4"/>
        <v>0</v>
      </c>
      <c r="D23" s="74"/>
      <c r="E23" s="74"/>
      <c r="F23" s="74"/>
      <c r="G23" s="74"/>
      <c r="H23" s="163">
        <f t="shared" si="5"/>
        <v>0</v>
      </c>
      <c r="I23" s="74"/>
      <c r="J23" s="74"/>
      <c r="K23" s="74"/>
      <c r="L23" s="74"/>
      <c r="M23" s="74"/>
      <c r="N23" s="74"/>
      <c r="O23" s="163">
        <f t="shared" si="2"/>
        <v>0</v>
      </c>
    </row>
    <row r="24" spans="1:15" ht="12" customHeight="1" hidden="1">
      <c r="A24" s="46"/>
      <c r="B24" s="145"/>
      <c r="C24" s="163">
        <f t="shared" si="4"/>
        <v>0</v>
      </c>
      <c r="D24" s="74"/>
      <c r="E24" s="74"/>
      <c r="F24" s="74"/>
      <c r="G24" s="74"/>
      <c r="H24" s="163">
        <f t="shared" si="5"/>
        <v>0</v>
      </c>
      <c r="I24" s="74"/>
      <c r="J24" s="74"/>
      <c r="K24" s="74"/>
      <c r="L24" s="74"/>
      <c r="M24" s="74"/>
      <c r="N24" s="74"/>
      <c r="O24" s="163">
        <f t="shared" si="2"/>
        <v>0</v>
      </c>
    </row>
    <row r="25" spans="1:15" ht="12" customHeight="1" hidden="1">
      <c r="A25" s="46"/>
      <c r="B25" s="145"/>
      <c r="C25" s="163">
        <f t="shared" si="4"/>
        <v>0</v>
      </c>
      <c r="D25" s="74"/>
      <c r="E25" s="74"/>
      <c r="F25" s="74"/>
      <c r="G25" s="74"/>
      <c r="H25" s="163">
        <f t="shared" si="5"/>
        <v>0</v>
      </c>
      <c r="I25" s="74"/>
      <c r="J25" s="74"/>
      <c r="K25" s="74"/>
      <c r="L25" s="74"/>
      <c r="M25" s="74"/>
      <c r="N25" s="74"/>
      <c r="O25" s="163">
        <f t="shared" si="2"/>
        <v>0</v>
      </c>
    </row>
    <row r="26" spans="1:15" ht="12" customHeight="1" hidden="1">
      <c r="A26" s="46"/>
      <c r="B26" s="145"/>
      <c r="C26" s="163">
        <f t="shared" si="4"/>
        <v>0</v>
      </c>
      <c r="D26" s="74"/>
      <c r="E26" s="74"/>
      <c r="F26" s="74"/>
      <c r="G26" s="74"/>
      <c r="H26" s="163">
        <f t="shared" si="5"/>
        <v>0</v>
      </c>
      <c r="I26" s="74"/>
      <c r="J26" s="74"/>
      <c r="K26" s="74"/>
      <c r="L26" s="74"/>
      <c r="M26" s="74"/>
      <c r="N26" s="74"/>
      <c r="O26" s="163">
        <f t="shared" si="2"/>
        <v>0</v>
      </c>
    </row>
    <row r="27" spans="1:15" ht="12" customHeight="1" hidden="1">
      <c r="A27" s="46"/>
      <c r="B27" s="145"/>
      <c r="C27" s="163">
        <f t="shared" si="4"/>
        <v>0</v>
      </c>
      <c r="D27" s="74"/>
      <c r="E27" s="74"/>
      <c r="F27" s="74"/>
      <c r="G27" s="74"/>
      <c r="H27" s="163">
        <f t="shared" si="5"/>
        <v>0</v>
      </c>
      <c r="I27" s="74"/>
      <c r="J27" s="74"/>
      <c r="K27" s="74"/>
      <c r="L27" s="74"/>
      <c r="M27" s="74"/>
      <c r="N27" s="74"/>
      <c r="O27" s="163">
        <f t="shared" si="2"/>
        <v>0</v>
      </c>
    </row>
    <row r="28" spans="1:15" ht="12" customHeight="1" hidden="1">
      <c r="A28" s="46"/>
      <c r="B28" s="146"/>
      <c r="C28" s="163">
        <f t="shared" si="4"/>
        <v>0</v>
      </c>
      <c r="D28" s="163"/>
      <c r="E28" s="163"/>
      <c r="F28" s="163"/>
      <c r="G28" s="163"/>
      <c r="H28" s="163">
        <f t="shared" si="5"/>
        <v>0</v>
      </c>
      <c r="I28" s="163"/>
      <c r="J28" s="163"/>
      <c r="K28" s="163"/>
      <c r="L28" s="163">
        <v>0</v>
      </c>
      <c r="M28" s="163">
        <f>SUM(M29:M30)</f>
        <v>0</v>
      </c>
      <c r="N28" s="163"/>
      <c r="O28" s="163">
        <f t="shared" si="2"/>
        <v>0</v>
      </c>
    </row>
    <row r="29" spans="1:15" ht="1.5" customHeight="1">
      <c r="A29" s="46" t="s">
        <v>125</v>
      </c>
      <c r="B29" s="147" t="s">
        <v>130</v>
      </c>
      <c r="C29" s="74">
        <f>+D29+G29</f>
        <v>0</v>
      </c>
      <c r="D29" s="74"/>
      <c r="E29" s="74"/>
      <c r="F29" s="74"/>
      <c r="G29" s="74"/>
      <c r="H29" s="74">
        <f>+I29+L29</f>
        <v>0</v>
      </c>
      <c r="I29" s="74"/>
      <c r="J29" s="74"/>
      <c r="K29" s="74"/>
      <c r="L29" s="74"/>
      <c r="M29" s="74"/>
      <c r="N29" s="74"/>
      <c r="O29" s="163">
        <f t="shared" si="2"/>
        <v>0</v>
      </c>
    </row>
    <row r="30" spans="1:15" ht="12.75" customHeight="1" hidden="1">
      <c r="A30" s="46"/>
      <c r="B30" s="148"/>
      <c r="C30" s="74">
        <f>+D30+G30</f>
        <v>0</v>
      </c>
      <c r="D30" s="74"/>
      <c r="E30" s="74"/>
      <c r="F30" s="74"/>
      <c r="G30" s="74"/>
      <c r="H30" s="74">
        <f>+I30+L30</f>
        <v>0</v>
      </c>
      <c r="I30" s="74"/>
      <c r="J30" s="74"/>
      <c r="K30" s="74"/>
      <c r="L30" s="74"/>
      <c r="M30" s="74"/>
      <c r="N30" s="74"/>
      <c r="O30" s="163">
        <f t="shared" si="2"/>
        <v>0</v>
      </c>
    </row>
    <row r="31" spans="1:15" ht="12.75" customHeight="1" hidden="1">
      <c r="A31" s="46"/>
      <c r="B31" s="148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>
        <f t="shared" si="2"/>
        <v>0</v>
      </c>
    </row>
    <row r="32" spans="1:15" ht="13.5" customHeight="1">
      <c r="A32" s="46" t="s">
        <v>220</v>
      </c>
      <c r="B32" s="144" t="s">
        <v>54</v>
      </c>
      <c r="C32" s="162">
        <f>SUM(C37:C54)+C57+C58+C55</f>
        <v>245</v>
      </c>
      <c r="D32" s="162"/>
      <c r="E32" s="162">
        <f>SUM(E37:E54)+E57+E58+E50</f>
        <v>0</v>
      </c>
      <c r="F32" s="162">
        <f>SUM(F37:F54)+F57+F58+F50</f>
        <v>0</v>
      </c>
      <c r="G32" s="162"/>
      <c r="H32" s="162">
        <f aca="true" t="shared" si="6" ref="H32:N32">SUM(H51:H58)+H50</f>
        <v>0</v>
      </c>
      <c r="I32" s="162">
        <f t="shared" si="6"/>
        <v>0</v>
      </c>
      <c r="J32" s="162">
        <f t="shared" si="6"/>
        <v>0</v>
      </c>
      <c r="K32" s="162">
        <f t="shared" si="6"/>
        <v>0</v>
      </c>
      <c r="L32" s="162">
        <f t="shared" si="6"/>
        <v>0</v>
      </c>
      <c r="M32" s="162">
        <f t="shared" si="6"/>
        <v>0</v>
      </c>
      <c r="N32" s="162">
        <f t="shared" si="6"/>
        <v>0</v>
      </c>
      <c r="O32" s="162">
        <f t="shared" si="2"/>
        <v>245</v>
      </c>
    </row>
    <row r="33" spans="1:15" ht="0.75" customHeight="1" hidden="1" outlineLevel="1">
      <c r="A33" s="45" t="s">
        <v>55</v>
      </c>
      <c r="B33" s="142" t="s">
        <v>56</v>
      </c>
      <c r="C33" s="163">
        <f>+D33+G33</f>
        <v>0</v>
      </c>
      <c r="D33" s="163"/>
      <c r="E33" s="163"/>
      <c r="F33" s="163"/>
      <c r="G33" s="163"/>
      <c r="H33" s="163">
        <f>+I33+L33</f>
        <v>0</v>
      </c>
      <c r="I33" s="163"/>
      <c r="J33" s="163"/>
      <c r="K33" s="163"/>
      <c r="L33" s="163"/>
      <c r="M33" s="163"/>
      <c r="N33" s="163"/>
      <c r="O33" s="163">
        <f t="shared" si="2"/>
        <v>0</v>
      </c>
    </row>
    <row r="34" spans="1:15" ht="38.25" hidden="1" outlineLevel="1">
      <c r="A34" s="45" t="s">
        <v>57</v>
      </c>
      <c r="B34" s="142" t="s">
        <v>58</v>
      </c>
      <c r="C34" s="163">
        <f>+D34+G34</f>
        <v>0</v>
      </c>
      <c r="D34" s="163"/>
      <c r="E34" s="163"/>
      <c r="F34" s="163"/>
      <c r="G34" s="163"/>
      <c r="H34" s="163">
        <f>+I34+L34</f>
        <v>0</v>
      </c>
      <c r="I34" s="163"/>
      <c r="J34" s="163"/>
      <c r="K34" s="163"/>
      <c r="L34" s="163"/>
      <c r="M34" s="163"/>
      <c r="N34" s="163"/>
      <c r="O34" s="163">
        <f t="shared" si="2"/>
        <v>0</v>
      </c>
    </row>
    <row r="35" spans="1:15" ht="12.75" hidden="1" outlineLevel="1">
      <c r="A35" s="45" t="s">
        <v>59</v>
      </c>
      <c r="B35" s="142" t="s">
        <v>60</v>
      </c>
      <c r="C35" s="163">
        <f>+D35+G35</f>
        <v>0</v>
      </c>
      <c r="D35" s="163"/>
      <c r="E35" s="163"/>
      <c r="F35" s="163"/>
      <c r="G35" s="163"/>
      <c r="H35" s="163">
        <f>+I35+L35</f>
        <v>0</v>
      </c>
      <c r="I35" s="163"/>
      <c r="J35" s="163"/>
      <c r="K35" s="163"/>
      <c r="L35" s="163"/>
      <c r="M35" s="163"/>
      <c r="N35" s="163"/>
      <c r="O35" s="163">
        <f t="shared" si="2"/>
        <v>0</v>
      </c>
    </row>
    <row r="36" spans="1:15" ht="25.5" hidden="1" outlineLevel="1">
      <c r="A36" s="45" t="s">
        <v>61</v>
      </c>
      <c r="B36" s="142" t="s">
        <v>62</v>
      </c>
      <c r="C36" s="163">
        <f>+D36+G36</f>
        <v>0</v>
      </c>
      <c r="D36" s="163"/>
      <c r="E36" s="163"/>
      <c r="F36" s="163"/>
      <c r="G36" s="163"/>
      <c r="H36" s="163">
        <f>+I36+L36</f>
        <v>0</v>
      </c>
      <c r="I36" s="163"/>
      <c r="J36" s="163"/>
      <c r="K36" s="163"/>
      <c r="L36" s="163"/>
      <c r="M36" s="163"/>
      <c r="N36" s="163"/>
      <c r="O36" s="163">
        <f t="shared" si="2"/>
        <v>0</v>
      </c>
    </row>
    <row r="37" spans="1:15" ht="25.5" hidden="1" outlineLevel="1">
      <c r="A37" s="45" t="s">
        <v>63</v>
      </c>
      <c r="B37" s="142" t="s">
        <v>64</v>
      </c>
      <c r="C37" s="163">
        <f aca="true" t="shared" si="7" ref="C37:C52">+D37+G37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>
        <f t="shared" si="2"/>
        <v>0</v>
      </c>
    </row>
    <row r="38" spans="1:15" ht="25.5" hidden="1" outlineLevel="1">
      <c r="A38" s="45" t="s">
        <v>65</v>
      </c>
      <c r="B38" s="142" t="s">
        <v>66</v>
      </c>
      <c r="C38" s="163">
        <f t="shared" si="7"/>
        <v>0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>
        <f t="shared" si="2"/>
        <v>0</v>
      </c>
    </row>
    <row r="39" spans="1:15" ht="12.75" hidden="1" outlineLevel="1">
      <c r="A39" s="45" t="s">
        <v>67</v>
      </c>
      <c r="B39" s="142" t="s">
        <v>68</v>
      </c>
      <c r="C39" s="163">
        <f t="shared" si="7"/>
        <v>0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>
        <f t="shared" si="2"/>
        <v>0</v>
      </c>
    </row>
    <row r="40" spans="1:15" ht="38.25" hidden="1" outlineLevel="1">
      <c r="A40" s="45" t="s">
        <v>69</v>
      </c>
      <c r="B40" s="142" t="s">
        <v>70</v>
      </c>
      <c r="C40" s="163">
        <f t="shared" si="7"/>
        <v>0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>
        <f t="shared" si="2"/>
        <v>0</v>
      </c>
    </row>
    <row r="41" spans="1:15" ht="38.25" hidden="1" outlineLevel="1">
      <c r="A41" s="45" t="s">
        <v>71</v>
      </c>
      <c r="B41" s="142" t="s">
        <v>72</v>
      </c>
      <c r="C41" s="163">
        <f t="shared" si="7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>
        <f t="shared" si="2"/>
        <v>0</v>
      </c>
    </row>
    <row r="42" spans="1:15" ht="25.5" hidden="1" outlineLevel="1">
      <c r="A42" s="45" t="s">
        <v>73</v>
      </c>
      <c r="B42" s="142" t="s">
        <v>74</v>
      </c>
      <c r="C42" s="163">
        <f t="shared" si="7"/>
        <v>0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>
        <f t="shared" si="2"/>
        <v>0</v>
      </c>
    </row>
    <row r="43" spans="1:15" ht="12.75" hidden="1" outlineLevel="1">
      <c r="A43" s="45" t="s">
        <v>57</v>
      </c>
      <c r="B43" s="142" t="s">
        <v>75</v>
      </c>
      <c r="C43" s="163">
        <f t="shared" si="7"/>
        <v>0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>
        <f t="shared" si="2"/>
        <v>0</v>
      </c>
    </row>
    <row r="44" spans="1:15" ht="12.75" hidden="1" outlineLevel="1">
      <c r="A44" s="45" t="s">
        <v>76</v>
      </c>
      <c r="B44" s="142" t="s">
        <v>77</v>
      </c>
      <c r="C44" s="163">
        <f t="shared" si="7"/>
        <v>0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>
        <f t="shared" si="2"/>
        <v>0</v>
      </c>
    </row>
    <row r="45" spans="1:15" ht="25.5" hidden="1" outlineLevel="1">
      <c r="A45" s="45" t="s">
        <v>78</v>
      </c>
      <c r="B45" s="142" t="s">
        <v>79</v>
      </c>
      <c r="C45" s="163">
        <f t="shared" si="7"/>
        <v>0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>
        <f t="shared" si="2"/>
        <v>0</v>
      </c>
    </row>
    <row r="46" spans="1:15" ht="12.75" hidden="1" outlineLevel="1">
      <c r="A46" s="45" t="s">
        <v>80</v>
      </c>
      <c r="B46" s="142" t="s">
        <v>81</v>
      </c>
      <c r="C46" s="163">
        <f t="shared" si="7"/>
        <v>0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>
        <f t="shared" si="2"/>
        <v>0</v>
      </c>
    </row>
    <row r="47" spans="1:15" ht="25.5" hidden="1" outlineLevel="1">
      <c r="A47" s="45" t="s">
        <v>82</v>
      </c>
      <c r="B47" s="142" t="s">
        <v>83</v>
      </c>
      <c r="C47" s="163">
        <f t="shared" si="7"/>
        <v>0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>
        <f t="shared" si="2"/>
        <v>0</v>
      </c>
    </row>
    <row r="48" spans="1:15" ht="12.75" hidden="1" outlineLevel="1">
      <c r="A48" s="45" t="s">
        <v>84</v>
      </c>
      <c r="B48" s="142" t="s">
        <v>85</v>
      </c>
      <c r="C48" s="163">
        <f t="shared" si="7"/>
        <v>0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>
        <f t="shared" si="2"/>
        <v>0</v>
      </c>
    </row>
    <row r="49" spans="1:15" ht="25.5" customHeight="1" hidden="1" outlineLevel="1">
      <c r="A49" s="45" t="s">
        <v>86</v>
      </c>
      <c r="B49" s="142" t="s">
        <v>87</v>
      </c>
      <c r="C49" s="163">
        <f t="shared" si="7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>
        <f t="shared" si="2"/>
        <v>0</v>
      </c>
    </row>
    <row r="50" spans="1:15" ht="14.25" customHeight="1" outlineLevel="1">
      <c r="A50" s="107" t="s">
        <v>221</v>
      </c>
      <c r="B50" s="48" t="s">
        <v>131</v>
      </c>
      <c r="C50" s="74">
        <v>100</v>
      </c>
      <c r="D50" s="74"/>
      <c r="E50" s="74"/>
      <c r="F50" s="74"/>
      <c r="G50" s="74"/>
      <c r="H50" s="74">
        <f>+I50+L50</f>
        <v>0</v>
      </c>
      <c r="I50" s="74"/>
      <c r="J50" s="74"/>
      <c r="K50" s="74"/>
      <c r="L50" s="74"/>
      <c r="M50" s="74"/>
      <c r="N50" s="74"/>
      <c r="O50" s="163">
        <f t="shared" si="2"/>
        <v>100</v>
      </c>
    </row>
    <row r="51" spans="1:15" ht="0.75" customHeight="1">
      <c r="A51" s="45" t="s">
        <v>88</v>
      </c>
      <c r="B51" s="142" t="s">
        <v>89</v>
      </c>
      <c r="C51" s="163">
        <f t="shared" si="7"/>
        <v>0</v>
      </c>
      <c r="D51" s="74"/>
      <c r="E51" s="74"/>
      <c r="F51" s="74" t="s">
        <v>90</v>
      </c>
      <c r="G51" s="74"/>
      <c r="H51" s="74">
        <f aca="true" t="shared" si="8" ref="H51:H58">+I51+L51</f>
        <v>0</v>
      </c>
      <c r="I51" s="74"/>
      <c r="J51" s="74"/>
      <c r="K51" s="74"/>
      <c r="L51" s="74"/>
      <c r="M51" s="74"/>
      <c r="N51" s="74"/>
      <c r="O51" s="163">
        <f t="shared" si="2"/>
        <v>0</v>
      </c>
    </row>
    <row r="52" spans="1:15" ht="1.5" customHeight="1" hidden="1">
      <c r="A52" s="45" t="s">
        <v>91</v>
      </c>
      <c r="B52" s="149" t="s">
        <v>92</v>
      </c>
      <c r="C52" s="163">
        <f t="shared" si="7"/>
        <v>0</v>
      </c>
      <c r="D52" s="74"/>
      <c r="E52" s="74"/>
      <c r="F52" s="74"/>
      <c r="G52" s="74"/>
      <c r="H52" s="74">
        <f t="shared" si="8"/>
        <v>0</v>
      </c>
      <c r="I52" s="74"/>
      <c r="J52" s="74"/>
      <c r="K52" s="74"/>
      <c r="L52" s="74"/>
      <c r="M52" s="74"/>
      <c r="N52" s="74"/>
      <c r="O52" s="163">
        <f t="shared" si="2"/>
        <v>0</v>
      </c>
    </row>
    <row r="53" spans="1:15" ht="25.5" hidden="1">
      <c r="A53" s="45" t="s">
        <v>93</v>
      </c>
      <c r="B53" s="149" t="s">
        <v>94</v>
      </c>
      <c r="C53" s="74">
        <f>+D53+G53</f>
        <v>0</v>
      </c>
      <c r="D53" s="163"/>
      <c r="E53" s="74"/>
      <c r="F53" s="74"/>
      <c r="G53" s="74"/>
      <c r="H53" s="74">
        <f t="shared" si="8"/>
        <v>0</v>
      </c>
      <c r="I53" s="74"/>
      <c r="J53" s="74"/>
      <c r="K53" s="74"/>
      <c r="L53" s="74"/>
      <c r="M53" s="74"/>
      <c r="N53" s="74"/>
      <c r="O53" s="163">
        <f t="shared" si="2"/>
        <v>0</v>
      </c>
    </row>
    <row r="54" spans="1:15" ht="14.25" customHeight="1">
      <c r="A54" s="45" t="s">
        <v>222</v>
      </c>
      <c r="B54" s="149" t="s">
        <v>95</v>
      </c>
      <c r="C54" s="74">
        <v>75</v>
      </c>
      <c r="D54" s="74"/>
      <c r="E54" s="74"/>
      <c r="F54" s="74"/>
      <c r="G54" s="74"/>
      <c r="H54" s="74">
        <f t="shared" si="8"/>
        <v>0</v>
      </c>
      <c r="I54" s="74"/>
      <c r="J54" s="74"/>
      <c r="K54" s="74"/>
      <c r="L54" s="74"/>
      <c r="M54" s="74"/>
      <c r="N54" s="74"/>
      <c r="O54" s="163">
        <f t="shared" si="2"/>
        <v>75</v>
      </c>
    </row>
    <row r="55" spans="1:15" ht="36" customHeight="1" outlineLevel="1">
      <c r="A55" s="45" t="s">
        <v>224</v>
      </c>
      <c r="B55" s="150" t="s">
        <v>223</v>
      </c>
      <c r="C55" s="163">
        <v>50</v>
      </c>
      <c r="D55" s="163"/>
      <c r="E55" s="163"/>
      <c r="F55" s="163"/>
      <c r="G55" s="163"/>
      <c r="H55" s="163">
        <f t="shared" si="8"/>
        <v>0</v>
      </c>
      <c r="I55" s="163"/>
      <c r="J55" s="163"/>
      <c r="K55" s="163"/>
      <c r="L55" s="163"/>
      <c r="M55" s="163"/>
      <c r="N55" s="163"/>
      <c r="O55" s="163">
        <f t="shared" si="2"/>
        <v>50</v>
      </c>
    </row>
    <row r="56" spans="1:15" ht="0.75" customHeight="1" outlineLevel="1">
      <c r="A56" s="45" t="s">
        <v>96</v>
      </c>
      <c r="B56" s="149" t="s">
        <v>97</v>
      </c>
      <c r="C56" s="163">
        <f>+D56+G56</f>
        <v>0</v>
      </c>
      <c r="D56" s="163"/>
      <c r="E56" s="163"/>
      <c r="F56" s="163"/>
      <c r="G56" s="163"/>
      <c r="H56" s="163">
        <f t="shared" si="8"/>
        <v>0</v>
      </c>
      <c r="I56" s="163"/>
      <c r="J56" s="163"/>
      <c r="K56" s="163"/>
      <c r="L56" s="163"/>
      <c r="M56" s="163"/>
      <c r="N56" s="163"/>
      <c r="O56" s="163">
        <f t="shared" si="2"/>
        <v>0</v>
      </c>
    </row>
    <row r="57" spans="1:15" ht="12" customHeight="1" hidden="1" outlineLevel="1">
      <c r="A57" s="45" t="s">
        <v>96</v>
      </c>
      <c r="B57" s="149" t="s">
        <v>97</v>
      </c>
      <c r="C57" s="74">
        <f>+D57+G57</f>
        <v>0</v>
      </c>
      <c r="D57" s="74"/>
      <c r="E57" s="74"/>
      <c r="F57" s="74"/>
      <c r="G57" s="74"/>
      <c r="H57" s="163">
        <f t="shared" si="8"/>
        <v>0</v>
      </c>
      <c r="I57" s="74"/>
      <c r="J57" s="74"/>
      <c r="K57" s="74"/>
      <c r="L57" s="74"/>
      <c r="M57" s="74"/>
      <c r="N57" s="74"/>
      <c r="O57" s="163">
        <f t="shared" si="2"/>
        <v>0</v>
      </c>
    </row>
    <row r="58" spans="1:15" ht="27" customHeight="1" collapsed="1">
      <c r="A58" s="45" t="s">
        <v>225</v>
      </c>
      <c r="B58" s="151" t="s">
        <v>182</v>
      </c>
      <c r="C58" s="74">
        <v>20</v>
      </c>
      <c r="D58" s="74"/>
      <c r="E58" s="74"/>
      <c r="F58" s="74"/>
      <c r="G58" s="74"/>
      <c r="H58" s="163">
        <f t="shared" si="8"/>
        <v>0</v>
      </c>
      <c r="I58" s="74"/>
      <c r="J58" s="74"/>
      <c r="K58" s="74"/>
      <c r="L58" s="74"/>
      <c r="M58" s="74"/>
      <c r="N58" s="74"/>
      <c r="O58" s="163">
        <f t="shared" si="2"/>
        <v>20</v>
      </c>
    </row>
    <row r="59" spans="1:15" ht="13.5" customHeight="1" outlineLevel="1">
      <c r="A59" s="46" t="s">
        <v>227</v>
      </c>
      <c r="B59" s="144" t="s">
        <v>98</v>
      </c>
      <c r="C59" s="162">
        <f>C61+C62+C64+C63+C66</f>
        <v>4367.780000000001</v>
      </c>
      <c r="D59" s="162">
        <f>D61+D62+D64+D63</f>
        <v>0</v>
      </c>
      <c r="E59" s="162">
        <f>E61+E62+E64+E63</f>
        <v>0</v>
      </c>
      <c r="F59" s="162">
        <f>F61+F62+F64+F63</f>
        <v>472.78</v>
      </c>
      <c r="G59" s="162"/>
      <c r="H59" s="162">
        <f aca="true" t="shared" si="9" ref="H59:N59">SUM(H60:H67)</f>
        <v>9170.367</v>
      </c>
      <c r="I59" s="162">
        <f t="shared" si="9"/>
        <v>0</v>
      </c>
      <c r="J59" s="162">
        <f t="shared" si="9"/>
        <v>0</v>
      </c>
      <c r="K59" s="162">
        <f t="shared" si="9"/>
        <v>0</v>
      </c>
      <c r="L59" s="162">
        <f t="shared" si="9"/>
        <v>9170.367</v>
      </c>
      <c r="M59" s="162">
        <f t="shared" si="9"/>
        <v>9170.367</v>
      </c>
      <c r="N59" s="162">
        <f t="shared" si="9"/>
        <v>4494.267</v>
      </c>
      <c r="O59" s="162">
        <f t="shared" si="2"/>
        <v>13538.147</v>
      </c>
    </row>
    <row r="60" spans="1:15" ht="12.75" customHeight="1" hidden="1" outlineLevel="1">
      <c r="A60" s="45">
        <v>100101</v>
      </c>
      <c r="B60" s="142" t="s">
        <v>99</v>
      </c>
      <c r="C60" s="74">
        <f>+D60+G60</f>
        <v>0</v>
      </c>
      <c r="D60" s="163"/>
      <c r="E60" s="163"/>
      <c r="F60" s="163"/>
      <c r="G60" s="163"/>
      <c r="H60" s="163">
        <f>+I60+L60</f>
        <v>0</v>
      </c>
      <c r="I60" s="163"/>
      <c r="J60" s="163"/>
      <c r="K60" s="163"/>
      <c r="L60" s="163"/>
      <c r="M60" s="163"/>
      <c r="N60" s="163"/>
      <c r="O60" s="163">
        <f t="shared" si="2"/>
        <v>0</v>
      </c>
    </row>
    <row r="61" spans="1:15" ht="15.75" customHeight="1" hidden="1" outlineLevel="1">
      <c r="A61" s="45"/>
      <c r="B61" s="151"/>
      <c r="C61" s="74">
        <v>0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>
        <f t="shared" si="2"/>
        <v>0</v>
      </c>
    </row>
    <row r="62" spans="1:15" ht="0.75" customHeight="1" outlineLevel="1">
      <c r="A62" s="45" t="s">
        <v>145</v>
      </c>
      <c r="B62" s="142" t="s">
        <v>146</v>
      </c>
      <c r="C62" s="74">
        <f>+D62+G62</f>
        <v>0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>
        <f t="shared" si="2"/>
        <v>0</v>
      </c>
    </row>
    <row r="63" spans="1:15" ht="42.75" customHeight="1" outlineLevel="1">
      <c r="A63" s="45" t="s">
        <v>237</v>
      </c>
      <c r="B63" s="142" t="s">
        <v>238</v>
      </c>
      <c r="C63" s="74">
        <v>1000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</row>
    <row r="64" spans="1:15" ht="12.75" outlineLevel="1">
      <c r="A64" s="45" t="s">
        <v>226</v>
      </c>
      <c r="B64" s="149" t="s">
        <v>100</v>
      </c>
      <c r="C64" s="74">
        <v>3247.78</v>
      </c>
      <c r="D64" s="163"/>
      <c r="E64" s="163"/>
      <c r="F64" s="163">
        <v>472.78</v>
      </c>
      <c r="G64" s="163"/>
      <c r="H64" s="163">
        <f>+I64+L64</f>
        <v>4089.358</v>
      </c>
      <c r="I64" s="163"/>
      <c r="J64" s="163"/>
      <c r="K64" s="163"/>
      <c r="L64" s="163">
        <v>4089.358</v>
      </c>
      <c r="M64" s="163">
        <v>4089.358</v>
      </c>
      <c r="N64" s="163">
        <v>4089.358</v>
      </c>
      <c r="O64" s="163">
        <f t="shared" si="2"/>
        <v>7337.138000000001</v>
      </c>
    </row>
    <row r="65" spans="1:15" ht="29.25" customHeight="1">
      <c r="A65" s="49" t="s">
        <v>240</v>
      </c>
      <c r="B65" s="152" t="s">
        <v>239</v>
      </c>
      <c r="C65" s="166"/>
      <c r="D65" s="166"/>
      <c r="E65" s="166" t="s">
        <v>112</v>
      </c>
      <c r="F65" s="166" t="s">
        <v>112</v>
      </c>
      <c r="G65" s="166"/>
      <c r="H65" s="163">
        <f>I65+L65</f>
        <v>404.909</v>
      </c>
      <c r="I65" s="166"/>
      <c r="J65" s="166"/>
      <c r="K65" s="166"/>
      <c r="L65" s="163">
        <v>404.909</v>
      </c>
      <c r="M65" s="163">
        <v>404.909</v>
      </c>
      <c r="N65" s="163">
        <f>M65</f>
        <v>404.909</v>
      </c>
      <c r="O65" s="163">
        <f>C65+H65</f>
        <v>404.909</v>
      </c>
    </row>
    <row r="66" spans="1:15" ht="15.75" customHeight="1">
      <c r="A66" s="49" t="s">
        <v>232</v>
      </c>
      <c r="B66" s="152" t="s">
        <v>233</v>
      </c>
      <c r="C66" s="74">
        <v>120</v>
      </c>
      <c r="D66" s="166"/>
      <c r="E66" s="163"/>
      <c r="F66" s="163"/>
      <c r="G66" s="163"/>
      <c r="H66" s="163">
        <f>I66+L66</f>
        <v>4676.1</v>
      </c>
      <c r="I66" s="163"/>
      <c r="J66" s="163"/>
      <c r="K66" s="163"/>
      <c r="L66" s="163">
        <v>4676.1</v>
      </c>
      <c r="M66" s="163">
        <v>4676.1</v>
      </c>
      <c r="N66" s="163"/>
      <c r="O66" s="163">
        <f>C66+H66</f>
        <v>4796.1</v>
      </c>
    </row>
    <row r="67" spans="1:15" ht="18" customHeight="1" hidden="1" outlineLevel="1">
      <c r="A67" s="45" t="s">
        <v>101</v>
      </c>
      <c r="B67" s="142" t="s">
        <v>102</v>
      </c>
      <c r="C67" s="74">
        <f>+D67+G67</f>
        <v>0</v>
      </c>
      <c r="D67" s="163"/>
      <c r="E67" s="163"/>
      <c r="F67" s="163"/>
      <c r="G67" s="163"/>
      <c r="H67" s="163">
        <f>+I67+L67</f>
        <v>0</v>
      </c>
      <c r="I67" s="163"/>
      <c r="J67" s="163"/>
      <c r="K67" s="163"/>
      <c r="L67" s="163"/>
      <c r="M67" s="163"/>
      <c r="N67" s="163"/>
      <c r="O67" s="163">
        <f t="shared" si="2"/>
        <v>0</v>
      </c>
    </row>
    <row r="68" spans="1:15" ht="12.75" collapsed="1">
      <c r="A68" s="46" t="s">
        <v>229</v>
      </c>
      <c r="B68" s="144" t="s">
        <v>103</v>
      </c>
      <c r="C68" s="167">
        <f>C69</f>
        <v>250</v>
      </c>
      <c r="D68" s="168"/>
      <c r="E68" s="168">
        <f aca="true" t="shared" si="10" ref="E68:M68">+E69+E70+E71</f>
        <v>0</v>
      </c>
      <c r="F68" s="168">
        <f t="shared" si="10"/>
        <v>0</v>
      </c>
      <c r="G68" s="168"/>
      <c r="H68" s="168">
        <f t="shared" si="10"/>
        <v>0</v>
      </c>
      <c r="I68" s="168">
        <f t="shared" si="10"/>
        <v>0</v>
      </c>
      <c r="J68" s="168">
        <f t="shared" si="10"/>
        <v>0</v>
      </c>
      <c r="K68" s="168">
        <f t="shared" si="10"/>
        <v>0</v>
      </c>
      <c r="L68" s="168">
        <f t="shared" si="10"/>
        <v>0</v>
      </c>
      <c r="M68" s="168">
        <f t="shared" si="10"/>
        <v>0</v>
      </c>
      <c r="N68" s="168"/>
      <c r="O68" s="168">
        <f t="shared" si="2"/>
        <v>250</v>
      </c>
    </row>
    <row r="69" spans="1:15" ht="25.5">
      <c r="A69" s="45" t="s">
        <v>228</v>
      </c>
      <c r="B69" s="142" t="s">
        <v>132</v>
      </c>
      <c r="C69" s="74">
        <v>250</v>
      </c>
      <c r="D69" s="74"/>
      <c r="E69" s="74"/>
      <c r="F69" s="74"/>
      <c r="G69" s="74"/>
      <c r="H69" s="74">
        <f>+I69+L69</f>
        <v>0</v>
      </c>
      <c r="I69" s="74"/>
      <c r="J69" s="74"/>
      <c r="K69" s="74"/>
      <c r="L69" s="74"/>
      <c r="M69" s="74"/>
      <c r="N69" s="74"/>
      <c r="O69" s="163">
        <f t="shared" si="2"/>
        <v>250</v>
      </c>
    </row>
    <row r="70" spans="1:15" ht="12" customHeight="1" hidden="1">
      <c r="A70" s="45"/>
      <c r="B70" s="142"/>
      <c r="C70" s="74">
        <f>+D70+G70</f>
        <v>0</v>
      </c>
      <c r="D70" s="163"/>
      <c r="E70" s="163"/>
      <c r="F70" s="163"/>
      <c r="G70" s="163"/>
      <c r="H70" s="74">
        <f>+I70+L70</f>
        <v>0</v>
      </c>
      <c r="I70" s="163"/>
      <c r="J70" s="163"/>
      <c r="K70" s="163"/>
      <c r="L70" s="163"/>
      <c r="M70" s="163">
        <v>0</v>
      </c>
      <c r="N70" s="163"/>
      <c r="O70" s="163">
        <f t="shared" si="2"/>
        <v>0</v>
      </c>
    </row>
    <row r="71" spans="1:15" ht="12.75" hidden="1">
      <c r="A71" s="45" t="s">
        <v>104</v>
      </c>
      <c r="B71" s="142" t="s">
        <v>105</v>
      </c>
      <c r="C71" s="74">
        <f>+D71+G71</f>
        <v>0</v>
      </c>
      <c r="D71" s="74"/>
      <c r="E71" s="74"/>
      <c r="F71" s="74"/>
      <c r="G71" s="74"/>
      <c r="H71" s="74">
        <f>+I71+L71</f>
        <v>0</v>
      </c>
      <c r="I71" s="74"/>
      <c r="J71" s="74"/>
      <c r="K71" s="74"/>
      <c r="L71" s="74"/>
      <c r="M71" s="74"/>
      <c r="N71" s="74"/>
      <c r="O71" s="163">
        <f t="shared" si="2"/>
        <v>0</v>
      </c>
    </row>
    <row r="72" spans="1:15" ht="0.75" customHeight="1">
      <c r="A72" s="46">
        <v>120000</v>
      </c>
      <c r="B72" s="144" t="s">
        <v>106</v>
      </c>
      <c r="C72" s="169">
        <f>C73+C74</f>
        <v>0</v>
      </c>
      <c r="D72" s="163"/>
      <c r="E72" s="163">
        <f aca="true" t="shared" si="11" ref="E72:M72">SUM(E73:E74)</f>
        <v>0</v>
      </c>
      <c r="F72" s="163">
        <f t="shared" si="11"/>
        <v>0</v>
      </c>
      <c r="G72" s="163"/>
      <c r="H72" s="163">
        <f t="shared" si="11"/>
        <v>0</v>
      </c>
      <c r="I72" s="163">
        <f t="shared" si="11"/>
        <v>0</v>
      </c>
      <c r="J72" s="163">
        <f t="shared" si="11"/>
        <v>0</v>
      </c>
      <c r="K72" s="163">
        <f t="shared" si="11"/>
        <v>0</v>
      </c>
      <c r="L72" s="163">
        <f t="shared" si="11"/>
        <v>0</v>
      </c>
      <c r="M72" s="163">
        <f t="shared" si="11"/>
        <v>0</v>
      </c>
      <c r="N72" s="163"/>
      <c r="O72" s="163">
        <f t="shared" si="2"/>
        <v>0</v>
      </c>
    </row>
    <row r="73" spans="1:15" ht="12.75" hidden="1">
      <c r="A73" s="45" t="s">
        <v>107</v>
      </c>
      <c r="B73" s="142" t="s">
        <v>108</v>
      </c>
      <c r="C73" s="74"/>
      <c r="D73" s="74"/>
      <c r="E73" s="74"/>
      <c r="F73" s="74"/>
      <c r="G73" s="74"/>
      <c r="H73" s="74">
        <f>+I73+L73</f>
        <v>0</v>
      </c>
      <c r="I73" s="74"/>
      <c r="J73" s="74"/>
      <c r="K73" s="74"/>
      <c r="L73" s="74"/>
      <c r="M73" s="74"/>
      <c r="N73" s="74"/>
      <c r="O73" s="163">
        <f t="shared" si="2"/>
        <v>0</v>
      </c>
    </row>
    <row r="74" spans="1:15" ht="19.5" customHeight="1" hidden="1">
      <c r="A74" s="45">
        <v>120201</v>
      </c>
      <c r="B74" s="142" t="s">
        <v>109</v>
      </c>
      <c r="C74" s="74"/>
      <c r="D74" s="74"/>
      <c r="E74" s="74"/>
      <c r="F74" s="74"/>
      <c r="G74" s="74"/>
      <c r="H74" s="74">
        <f>+I74+L74</f>
        <v>0</v>
      </c>
      <c r="I74" s="74"/>
      <c r="J74" s="74"/>
      <c r="K74" s="74"/>
      <c r="L74" s="74"/>
      <c r="M74" s="74"/>
      <c r="N74" s="74"/>
      <c r="O74" s="163">
        <f t="shared" si="2"/>
        <v>0</v>
      </c>
    </row>
    <row r="75" spans="1:15" ht="12" customHeight="1">
      <c r="A75" s="46" t="s">
        <v>230</v>
      </c>
      <c r="B75" s="144" t="s">
        <v>110</v>
      </c>
      <c r="C75" s="170">
        <f>C77</f>
        <v>1174.279</v>
      </c>
      <c r="D75" s="168"/>
      <c r="E75" s="168">
        <f>E77</f>
        <v>835.524</v>
      </c>
      <c r="F75" s="168">
        <f>F77</f>
        <v>260.341</v>
      </c>
      <c r="G75" s="168"/>
      <c r="H75" s="168">
        <f aca="true" t="shared" si="12" ref="H75:N75">H77</f>
        <v>0</v>
      </c>
      <c r="I75" s="168">
        <f t="shared" si="12"/>
        <v>0</v>
      </c>
      <c r="J75" s="168">
        <f t="shared" si="12"/>
        <v>0</v>
      </c>
      <c r="K75" s="168">
        <f t="shared" si="12"/>
        <v>0</v>
      </c>
      <c r="L75" s="168">
        <f t="shared" si="12"/>
        <v>0</v>
      </c>
      <c r="M75" s="168">
        <f t="shared" si="12"/>
        <v>0</v>
      </c>
      <c r="N75" s="168">
        <f t="shared" si="12"/>
        <v>0</v>
      </c>
      <c r="O75" s="168">
        <f t="shared" si="2"/>
        <v>1174.279</v>
      </c>
    </row>
    <row r="76" spans="1:15" ht="1.5" customHeight="1">
      <c r="A76" s="45" t="s">
        <v>231</v>
      </c>
      <c r="B76" s="142" t="s">
        <v>111</v>
      </c>
      <c r="C76" s="74"/>
      <c r="D76" s="163"/>
      <c r="E76" s="163"/>
      <c r="F76" s="163"/>
      <c r="G76" s="163"/>
      <c r="H76" s="163"/>
      <c r="I76" s="163">
        <f>SUM(I77:I80)</f>
        <v>0</v>
      </c>
      <c r="J76" s="163">
        <f>SUM(J77:J80)</f>
        <v>0</v>
      </c>
      <c r="K76" s="163">
        <f>SUM(K77:K80)</f>
        <v>0</v>
      </c>
      <c r="L76" s="163">
        <f>SUM(L77:L80)</f>
        <v>0</v>
      </c>
      <c r="M76" s="163">
        <f>SUM(M77:M80)</f>
        <v>0</v>
      </c>
      <c r="N76" s="163"/>
      <c r="O76" s="163">
        <f aca="true" t="shared" si="13" ref="O76:O96">C76+H76</f>
        <v>0</v>
      </c>
    </row>
    <row r="77" spans="1:15" ht="15" customHeight="1">
      <c r="A77" s="45" t="s">
        <v>231</v>
      </c>
      <c r="B77" s="142" t="s">
        <v>172</v>
      </c>
      <c r="C77" s="74">
        <v>1174.279</v>
      </c>
      <c r="D77" s="74"/>
      <c r="E77" s="74">
        <v>835.524</v>
      </c>
      <c r="F77" s="74">
        <v>260.341</v>
      </c>
      <c r="G77" s="74"/>
      <c r="H77" s="163">
        <f>I77+L77</f>
        <v>0</v>
      </c>
      <c r="I77" s="74"/>
      <c r="J77" s="74"/>
      <c r="K77" s="74"/>
      <c r="L77" s="74"/>
      <c r="M77" s="74"/>
      <c r="N77" s="74"/>
      <c r="O77" s="163">
        <f t="shared" si="13"/>
        <v>1174.279</v>
      </c>
    </row>
    <row r="78" spans="1:15" ht="0.75" customHeight="1">
      <c r="A78" s="45"/>
      <c r="B78" s="142"/>
      <c r="C78" s="74">
        <f>+D78+G78</f>
        <v>0</v>
      </c>
      <c r="D78" s="74"/>
      <c r="E78" s="74"/>
      <c r="F78" s="74"/>
      <c r="G78" s="74"/>
      <c r="H78" s="163"/>
      <c r="I78" s="74"/>
      <c r="J78" s="74"/>
      <c r="K78" s="74"/>
      <c r="L78" s="74"/>
      <c r="M78" s="74"/>
      <c r="N78" s="74"/>
      <c r="O78" s="163">
        <f t="shared" si="13"/>
        <v>0</v>
      </c>
    </row>
    <row r="79" spans="1:15" ht="15" customHeight="1" hidden="1">
      <c r="A79" s="45"/>
      <c r="B79" s="142"/>
      <c r="C79" s="74">
        <f>+D79+G79</f>
        <v>0</v>
      </c>
      <c r="D79" s="74"/>
      <c r="E79" s="74"/>
      <c r="F79" s="74"/>
      <c r="G79" s="74"/>
      <c r="H79" s="163"/>
      <c r="I79" s="74"/>
      <c r="J79" s="74"/>
      <c r="K79" s="74"/>
      <c r="L79" s="74"/>
      <c r="M79" s="74"/>
      <c r="N79" s="74"/>
      <c r="O79" s="163">
        <f t="shared" si="13"/>
        <v>0</v>
      </c>
    </row>
    <row r="80" spans="1:15" ht="12.75" customHeight="1" hidden="1">
      <c r="A80" s="45"/>
      <c r="B80" s="142"/>
      <c r="C80" s="74">
        <f>+D80+G80</f>
        <v>0</v>
      </c>
      <c r="D80" s="74"/>
      <c r="E80" s="74"/>
      <c r="F80" s="74"/>
      <c r="G80" s="74"/>
      <c r="H80" s="163"/>
      <c r="I80" s="74"/>
      <c r="J80" s="74"/>
      <c r="K80" s="74"/>
      <c r="L80" s="74"/>
      <c r="M80" s="74"/>
      <c r="N80" s="74"/>
      <c r="O80" s="163">
        <f t="shared" si="13"/>
        <v>0</v>
      </c>
    </row>
    <row r="81" spans="1:15" ht="12.75" hidden="1">
      <c r="A81" s="46"/>
      <c r="B81" s="144"/>
      <c r="C81" s="74">
        <f>+D81+G81</f>
        <v>0</v>
      </c>
      <c r="D81" s="163"/>
      <c r="E81" s="163"/>
      <c r="F81" s="163"/>
      <c r="G81" s="163"/>
      <c r="H81" s="163">
        <f aca="true" t="shared" si="14" ref="H81:N81">H65+H82</f>
        <v>404.909</v>
      </c>
      <c r="I81" s="163">
        <f t="shared" si="14"/>
        <v>0</v>
      </c>
      <c r="J81" s="163">
        <f t="shared" si="14"/>
        <v>0</v>
      </c>
      <c r="K81" s="163">
        <f t="shared" si="14"/>
        <v>0</v>
      </c>
      <c r="L81" s="163">
        <f t="shared" si="14"/>
        <v>404.909</v>
      </c>
      <c r="M81" s="163">
        <f t="shared" si="14"/>
        <v>404.909</v>
      </c>
      <c r="N81" s="163">
        <f t="shared" si="14"/>
        <v>404.909</v>
      </c>
      <c r="O81" s="163">
        <f t="shared" si="13"/>
        <v>404.909</v>
      </c>
    </row>
    <row r="82" spans="1:15" ht="3.75" customHeight="1" hidden="1">
      <c r="A82" s="49" t="s">
        <v>124</v>
      </c>
      <c r="B82" s="153" t="s">
        <v>133</v>
      </c>
      <c r="C82" s="74"/>
      <c r="D82" s="166"/>
      <c r="E82" s="166" t="s">
        <v>112</v>
      </c>
      <c r="F82" s="166" t="s">
        <v>112</v>
      </c>
      <c r="G82" s="166"/>
      <c r="H82" s="163">
        <f>I82+L82</f>
        <v>0</v>
      </c>
      <c r="I82" s="166"/>
      <c r="J82" s="166"/>
      <c r="K82" s="166"/>
      <c r="L82" s="166"/>
      <c r="M82" s="166"/>
      <c r="N82" s="166"/>
      <c r="O82" s="163">
        <f t="shared" si="13"/>
        <v>0</v>
      </c>
    </row>
    <row r="83" spans="1:15" ht="0.75" customHeight="1" hidden="1">
      <c r="A83" s="49"/>
      <c r="B83" s="152"/>
      <c r="C83" s="74">
        <f>D83+G83</f>
        <v>0</v>
      </c>
      <c r="D83" s="166"/>
      <c r="E83" s="166"/>
      <c r="F83" s="166"/>
      <c r="G83" s="166"/>
      <c r="H83" s="163">
        <f>I83+L83</f>
        <v>0</v>
      </c>
      <c r="I83" s="166"/>
      <c r="J83" s="166"/>
      <c r="K83" s="166"/>
      <c r="L83" s="166"/>
      <c r="M83" s="166"/>
      <c r="N83" s="166"/>
      <c r="O83" s="163">
        <f t="shared" si="13"/>
        <v>0</v>
      </c>
    </row>
    <row r="84" spans="1:15" ht="12.75" customHeight="1" hidden="1">
      <c r="A84" s="46"/>
      <c r="B84" s="154"/>
      <c r="C84" s="170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3:15" ht="12.75" hidden="1">
      <c r="C85" s="171"/>
      <c r="D85" s="171"/>
      <c r="E85" s="171"/>
      <c r="F85" s="171"/>
      <c r="G85" s="171"/>
      <c r="H85" s="171"/>
      <c r="I85" s="171"/>
      <c r="J85" s="172"/>
      <c r="K85" s="172"/>
      <c r="L85" s="172"/>
      <c r="M85" s="172"/>
      <c r="N85" s="172"/>
      <c r="O85" s="172"/>
    </row>
    <row r="86" spans="1:15" ht="9.75" customHeight="1" hidden="1" outlineLevel="1">
      <c r="A86" s="46">
        <v>180000</v>
      </c>
      <c r="B86" s="144" t="s">
        <v>113</v>
      </c>
      <c r="C86" s="74">
        <f aca="true" t="shared" si="15" ref="C86:C104">+D86+G86</f>
        <v>0</v>
      </c>
      <c r="D86" s="163"/>
      <c r="E86" s="163">
        <f aca="true" t="shared" si="16" ref="E86:M86">+E87</f>
        <v>0</v>
      </c>
      <c r="F86" s="163">
        <f t="shared" si="16"/>
        <v>0</v>
      </c>
      <c r="G86" s="163"/>
      <c r="H86" s="163">
        <f>+H87</f>
        <v>0</v>
      </c>
      <c r="I86" s="163">
        <f t="shared" si="16"/>
        <v>0</v>
      </c>
      <c r="J86" s="163">
        <f t="shared" si="16"/>
        <v>0</v>
      </c>
      <c r="K86" s="163">
        <f t="shared" si="16"/>
        <v>0</v>
      </c>
      <c r="L86" s="163">
        <f t="shared" si="16"/>
        <v>0</v>
      </c>
      <c r="M86" s="163">
        <f t="shared" si="16"/>
        <v>0</v>
      </c>
      <c r="N86" s="163"/>
      <c r="O86" s="163">
        <f t="shared" si="13"/>
        <v>0</v>
      </c>
    </row>
    <row r="87" spans="1:15" ht="9.75" customHeight="1" hidden="1" outlineLevel="1">
      <c r="A87" s="45">
        <v>180109</v>
      </c>
      <c r="B87" s="142" t="s">
        <v>114</v>
      </c>
      <c r="C87" s="74">
        <f t="shared" si="15"/>
        <v>0</v>
      </c>
      <c r="D87" s="163"/>
      <c r="E87" s="163"/>
      <c r="F87" s="163"/>
      <c r="G87" s="163"/>
      <c r="H87" s="163">
        <f>+I87+L87</f>
        <v>0</v>
      </c>
      <c r="I87" s="163"/>
      <c r="J87" s="163"/>
      <c r="K87" s="163"/>
      <c r="L87" s="163"/>
      <c r="M87" s="163"/>
      <c r="N87" s="163"/>
      <c r="O87" s="163">
        <f t="shared" si="13"/>
        <v>0</v>
      </c>
    </row>
    <row r="88" spans="1:15" ht="27" customHeight="1" hidden="1" outlineLevel="1">
      <c r="A88" s="46">
        <v>200000</v>
      </c>
      <c r="B88" s="144" t="s">
        <v>115</v>
      </c>
      <c r="C88" s="74">
        <f t="shared" si="15"/>
        <v>0</v>
      </c>
      <c r="D88" s="163"/>
      <c r="E88" s="163">
        <f>+E90</f>
        <v>0</v>
      </c>
      <c r="F88" s="163">
        <f>+F90</f>
        <v>0</v>
      </c>
      <c r="G88" s="163"/>
      <c r="H88" s="163">
        <f aca="true" t="shared" si="17" ref="H88:N88">H89+H90</f>
        <v>0</v>
      </c>
      <c r="I88" s="163">
        <f t="shared" si="17"/>
        <v>0</v>
      </c>
      <c r="J88" s="163">
        <f t="shared" si="17"/>
        <v>0</v>
      </c>
      <c r="K88" s="163">
        <f t="shared" si="17"/>
        <v>0</v>
      </c>
      <c r="L88" s="163">
        <f t="shared" si="17"/>
        <v>0</v>
      </c>
      <c r="M88" s="163">
        <f t="shared" si="17"/>
        <v>0</v>
      </c>
      <c r="N88" s="163">
        <f t="shared" si="17"/>
        <v>0</v>
      </c>
      <c r="O88" s="163">
        <f t="shared" si="13"/>
        <v>0</v>
      </c>
    </row>
    <row r="89" spans="1:15" ht="0.75" customHeight="1" hidden="1" outlineLevel="1">
      <c r="A89" s="49" t="s">
        <v>126</v>
      </c>
      <c r="B89" s="155" t="s">
        <v>127</v>
      </c>
      <c r="C89" s="74"/>
      <c r="D89" s="163"/>
      <c r="E89" s="163"/>
      <c r="F89" s="163"/>
      <c r="G89" s="163"/>
      <c r="H89" s="163">
        <f>+I89+L89</f>
        <v>0</v>
      </c>
      <c r="I89" s="163"/>
      <c r="J89" s="163"/>
      <c r="K89" s="163"/>
      <c r="L89" s="163"/>
      <c r="M89" s="163"/>
      <c r="N89" s="163"/>
      <c r="O89" s="163">
        <f t="shared" si="13"/>
        <v>0</v>
      </c>
    </row>
    <row r="90" spans="1:15" ht="21" customHeight="1" hidden="1" outlineLevel="1">
      <c r="A90" s="45" t="s">
        <v>123</v>
      </c>
      <c r="B90" s="155" t="s">
        <v>134</v>
      </c>
      <c r="C90" s="74">
        <f t="shared" si="15"/>
        <v>0</v>
      </c>
      <c r="D90" s="163"/>
      <c r="E90" s="163"/>
      <c r="F90" s="163"/>
      <c r="G90" s="163"/>
      <c r="H90" s="163">
        <f>+I90+L90</f>
        <v>0</v>
      </c>
      <c r="I90" s="163"/>
      <c r="J90" s="163"/>
      <c r="K90" s="163"/>
      <c r="L90" s="163"/>
      <c r="M90" s="163"/>
      <c r="N90" s="163"/>
      <c r="O90" s="163">
        <f t="shared" si="13"/>
        <v>0</v>
      </c>
    </row>
    <row r="91" spans="1:15" s="50" customFormat="1" ht="13.5" customHeight="1" hidden="1" outlineLevel="1">
      <c r="A91" s="46" t="s">
        <v>116</v>
      </c>
      <c r="B91" s="144" t="s">
        <v>9</v>
      </c>
      <c r="C91" s="74">
        <f t="shared" si="15"/>
        <v>0</v>
      </c>
      <c r="D91" s="163"/>
      <c r="E91" s="163"/>
      <c r="F91" s="163"/>
      <c r="G91" s="163"/>
      <c r="H91" s="163">
        <f>+I91+L91</f>
        <v>0</v>
      </c>
      <c r="I91" s="163"/>
      <c r="J91" s="163"/>
      <c r="K91" s="163"/>
      <c r="L91" s="163"/>
      <c r="M91" s="163"/>
      <c r="N91" s="163"/>
      <c r="O91" s="163">
        <f t="shared" si="13"/>
        <v>0</v>
      </c>
    </row>
    <row r="92" spans="1:15" ht="12.75" collapsed="1">
      <c r="A92" s="46" t="s">
        <v>235</v>
      </c>
      <c r="B92" s="144" t="s">
        <v>117</v>
      </c>
      <c r="C92" s="162">
        <f>SUM(C93:C96)+C101+C103+C104</f>
        <v>224.742</v>
      </c>
      <c r="D92" s="162"/>
      <c r="E92" s="162">
        <f>SUM(E93:E96)+E101</f>
        <v>145.747</v>
      </c>
      <c r="F92" s="162">
        <f>SUM(F93:F96)+F101</f>
        <v>9.427</v>
      </c>
      <c r="G92" s="162"/>
      <c r="H92" s="162">
        <f aca="true" t="shared" si="18" ref="H92:N92">SUM(H93:H96)+H101</f>
        <v>0</v>
      </c>
      <c r="I92" s="162">
        <f t="shared" si="18"/>
        <v>0</v>
      </c>
      <c r="J92" s="162">
        <f t="shared" si="18"/>
        <v>0</v>
      </c>
      <c r="K92" s="162">
        <f t="shared" si="18"/>
        <v>0</v>
      </c>
      <c r="L92" s="162">
        <f t="shared" si="18"/>
        <v>0</v>
      </c>
      <c r="M92" s="162">
        <f t="shared" si="18"/>
        <v>0</v>
      </c>
      <c r="N92" s="162">
        <f t="shared" si="18"/>
        <v>0</v>
      </c>
      <c r="O92" s="162">
        <f>C92+H92+O97</f>
        <v>255.742</v>
      </c>
    </row>
    <row r="93" spans="1:15" ht="12.75">
      <c r="A93" s="45" t="s">
        <v>234</v>
      </c>
      <c r="B93" s="143" t="s">
        <v>6</v>
      </c>
      <c r="C93" s="74">
        <v>50</v>
      </c>
      <c r="D93" s="74"/>
      <c r="E93" s="74"/>
      <c r="F93" s="74"/>
      <c r="G93" s="74"/>
      <c r="H93" s="74">
        <f>+I93+L93</f>
        <v>0</v>
      </c>
      <c r="I93" s="74"/>
      <c r="J93" s="74"/>
      <c r="K93" s="74"/>
      <c r="L93" s="74"/>
      <c r="M93" s="74"/>
      <c r="N93" s="74"/>
      <c r="O93" s="163">
        <f t="shared" si="13"/>
        <v>50</v>
      </c>
    </row>
    <row r="94" spans="1:15" ht="17.25" customHeight="1" hidden="1">
      <c r="A94" s="126" t="s">
        <v>118</v>
      </c>
      <c r="B94" s="156" t="s">
        <v>186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163">
        <f t="shared" si="13"/>
        <v>0</v>
      </c>
    </row>
    <row r="95" spans="1:15" ht="17.25" customHeight="1" hidden="1">
      <c r="A95" s="51" t="s">
        <v>138</v>
      </c>
      <c r="B95" s="157" t="s">
        <v>174</v>
      </c>
      <c r="C95" s="74">
        <f>+D95+G95</f>
        <v>0</v>
      </c>
      <c r="D95" s="74"/>
      <c r="E95" s="74"/>
      <c r="F95" s="74"/>
      <c r="G95" s="74"/>
      <c r="H95" s="74">
        <f>+I95+L95</f>
        <v>0</v>
      </c>
      <c r="I95" s="74"/>
      <c r="J95" s="74"/>
      <c r="K95" s="74"/>
      <c r="L95" s="74"/>
      <c r="M95" s="74"/>
      <c r="N95" s="74"/>
      <c r="O95" s="163">
        <f t="shared" si="13"/>
        <v>0</v>
      </c>
    </row>
    <row r="96" spans="1:15" ht="15.75" customHeight="1">
      <c r="A96" s="52" t="s">
        <v>236</v>
      </c>
      <c r="B96" s="158" t="s">
        <v>95</v>
      </c>
      <c r="C96" s="74">
        <v>174.742</v>
      </c>
      <c r="D96" s="74"/>
      <c r="E96" s="74">
        <v>145.747</v>
      </c>
      <c r="F96" s="74">
        <v>9.427</v>
      </c>
      <c r="G96" s="74"/>
      <c r="H96" s="74"/>
      <c r="I96" s="74"/>
      <c r="J96" s="74"/>
      <c r="K96" s="74"/>
      <c r="L96" s="74"/>
      <c r="M96" s="74"/>
      <c r="N96" s="74"/>
      <c r="O96" s="163">
        <f t="shared" si="13"/>
        <v>174.742</v>
      </c>
    </row>
    <row r="97" spans="1:15" ht="15.75" customHeight="1">
      <c r="A97" s="174" t="s">
        <v>242</v>
      </c>
      <c r="B97" s="175" t="s">
        <v>28</v>
      </c>
      <c r="C97" s="74">
        <f t="shared" si="15"/>
        <v>0</v>
      </c>
      <c r="D97" s="74"/>
      <c r="E97" s="74"/>
      <c r="F97" s="74"/>
      <c r="G97" s="74"/>
      <c r="H97" s="167">
        <f>H98</f>
        <v>31</v>
      </c>
      <c r="I97" s="167">
        <f>I98</f>
        <v>31</v>
      </c>
      <c r="J97" s="74"/>
      <c r="K97" s="74"/>
      <c r="L97" s="74"/>
      <c r="M97" s="74"/>
      <c r="N97" s="74"/>
      <c r="O97" s="167">
        <f aca="true" t="shared" si="19" ref="O97:O104">+C97+H97</f>
        <v>31</v>
      </c>
    </row>
    <row r="98" spans="1:15" ht="15.75" customHeight="1">
      <c r="A98" s="173">
        <v>9140</v>
      </c>
      <c r="B98" s="158" t="s">
        <v>241</v>
      </c>
      <c r="C98" s="74">
        <f t="shared" si="15"/>
        <v>0</v>
      </c>
      <c r="D98" s="74"/>
      <c r="E98" s="74"/>
      <c r="F98" s="74"/>
      <c r="G98" s="74"/>
      <c r="H98" s="74">
        <f>I98</f>
        <v>31</v>
      </c>
      <c r="I98" s="74">
        <v>31</v>
      </c>
      <c r="J98" s="74"/>
      <c r="K98" s="74"/>
      <c r="L98" s="74"/>
      <c r="M98" s="74"/>
      <c r="N98" s="74"/>
      <c r="O98" s="74">
        <f t="shared" si="19"/>
        <v>31</v>
      </c>
    </row>
    <row r="99" spans="1:15" ht="15.75" customHeight="1" hidden="1">
      <c r="A99" s="52"/>
      <c r="B99" s="158"/>
      <c r="C99" s="74">
        <f t="shared" si="15"/>
        <v>0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>
        <f t="shared" si="19"/>
        <v>0</v>
      </c>
    </row>
    <row r="100" spans="1:15" ht="15.75" customHeight="1" hidden="1">
      <c r="A100" s="52"/>
      <c r="B100" s="158"/>
      <c r="C100" s="74">
        <f t="shared" si="15"/>
        <v>0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>
        <f t="shared" si="19"/>
        <v>0</v>
      </c>
    </row>
    <row r="101" spans="1:15" ht="15.75" customHeight="1" hidden="1">
      <c r="A101" s="47"/>
      <c r="B101" s="143"/>
      <c r="C101" s="74">
        <f t="shared" si="15"/>
        <v>0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>
        <f t="shared" si="19"/>
        <v>0</v>
      </c>
    </row>
    <row r="102" spans="1:15" ht="15.75" customHeight="1" hidden="1" outlineLevel="1">
      <c r="A102" s="53"/>
      <c r="B102" s="159"/>
      <c r="C102" s="74">
        <f t="shared" si="15"/>
        <v>0</v>
      </c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74">
        <f t="shared" si="19"/>
        <v>0</v>
      </c>
    </row>
    <row r="103" spans="1:15" ht="15.75" customHeight="1" hidden="1" outlineLevel="1">
      <c r="A103" s="54"/>
      <c r="B103" s="160"/>
      <c r="C103" s="74">
        <f t="shared" si="15"/>
        <v>0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74">
        <f t="shared" si="19"/>
        <v>0</v>
      </c>
    </row>
    <row r="104" spans="1:15" ht="15.75" customHeight="1" hidden="1" outlineLevel="1">
      <c r="A104" s="54"/>
      <c r="B104" s="160"/>
      <c r="C104" s="74">
        <f t="shared" si="15"/>
        <v>0</v>
      </c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74">
        <f t="shared" si="19"/>
        <v>0</v>
      </c>
    </row>
    <row r="105" spans="1:16" ht="15.75" customHeight="1" collapsed="1">
      <c r="A105" s="55"/>
      <c r="B105" s="161" t="s">
        <v>120</v>
      </c>
      <c r="C105" s="74">
        <f>C12++C28+C32+C59+C68+C72+C75+C81+C83+C84+C88+C92+C91</f>
        <v>10553.845000000001</v>
      </c>
      <c r="D105" s="74"/>
      <c r="E105" s="74">
        <f>E12+E28+E32+E59+E68+E72+E75+E81+E83+E84+E88+E92+E91</f>
        <v>4357.741</v>
      </c>
      <c r="F105" s="74">
        <f>F12+F28+F32+F59+F68+F72+F75+F81+F83+F84+F88+F92+F91</f>
        <v>1280.0939999999998</v>
      </c>
      <c r="G105" s="74"/>
      <c r="H105" s="74">
        <f>H12+H59+H97</f>
        <v>9276.367</v>
      </c>
      <c r="I105" s="74">
        <f>I12+I28+I32+I59+I68+I72+I75+I81+I88+I92+I91+I84+I97</f>
        <v>56</v>
      </c>
      <c r="J105" s="74">
        <f>J12+J28+J32+J59+J68+J72+J75+J81+J88+J92+J91+J84</f>
        <v>0</v>
      </c>
      <c r="K105" s="74">
        <f>K12+K28+K32+K59+K68+K72+K75+K81+K88+K92+K91+K84</f>
        <v>0</v>
      </c>
      <c r="L105" s="74">
        <f>L12+L59</f>
        <v>9220.367</v>
      </c>
      <c r="M105" s="74">
        <f>M12+M59</f>
        <v>9220.367</v>
      </c>
      <c r="N105" s="74">
        <f>N12+N59</f>
        <v>4544.267</v>
      </c>
      <c r="O105" s="74">
        <f>O12+O32+O59+O68+O75+O92</f>
        <v>19830.211999999996</v>
      </c>
      <c r="P105" s="56"/>
    </row>
    <row r="106" spans="2:15" ht="12.75">
      <c r="B106" s="36" t="s">
        <v>200</v>
      </c>
      <c r="C106" s="36"/>
      <c r="F106" s="38" t="s">
        <v>199</v>
      </c>
      <c r="H106" s="56"/>
      <c r="I106" s="176"/>
      <c r="J106" s="261"/>
      <c r="K106" s="261"/>
      <c r="N106" s="131"/>
      <c r="O106" s="131"/>
    </row>
  </sheetData>
  <sheetProtection/>
  <mergeCells count="24">
    <mergeCell ref="B6:B10"/>
    <mergeCell ref="J8:J10"/>
    <mergeCell ref="F8:F10"/>
    <mergeCell ref="G7:G10"/>
    <mergeCell ref="K8:K10"/>
    <mergeCell ref="E7:F7"/>
    <mergeCell ref="D7:D10"/>
    <mergeCell ref="L1:M1"/>
    <mergeCell ref="L2:O2"/>
    <mergeCell ref="A4:O4"/>
    <mergeCell ref="O6:O10"/>
    <mergeCell ref="C7:C10"/>
    <mergeCell ref="A6:A10"/>
    <mergeCell ref="C6:G6"/>
    <mergeCell ref="E8:E10"/>
    <mergeCell ref="H6:M6"/>
    <mergeCell ref="J7:K7"/>
    <mergeCell ref="J106:K106"/>
    <mergeCell ref="M7:N7"/>
    <mergeCell ref="M8:M10"/>
    <mergeCell ref="L7:L10"/>
    <mergeCell ref="I7:I10"/>
    <mergeCell ref="H7:H10"/>
    <mergeCell ref="N8:N10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12.00390625" style="0" customWidth="1"/>
    <col min="2" max="2" width="30.50390625" style="0" customWidth="1"/>
    <col min="3" max="3" width="42.875" style="0" customWidth="1"/>
    <col min="4" max="4" width="15.125" style="0" customWidth="1"/>
    <col min="5" max="5" width="15.875" style="0" customWidth="1"/>
    <col min="6" max="6" width="14.375" style="0" customWidth="1"/>
    <col min="7" max="7" width="13.875" style="0" customWidth="1"/>
  </cols>
  <sheetData>
    <row r="1" ht="12.75">
      <c r="F1" t="s">
        <v>203</v>
      </c>
    </row>
    <row r="2" spans="4:7" ht="12.75">
      <c r="D2" s="284" t="s">
        <v>204</v>
      </c>
      <c r="E2" s="284"/>
      <c r="F2" s="284"/>
      <c r="G2" s="284"/>
    </row>
    <row r="3" ht="12.75">
      <c r="F3" t="s">
        <v>212</v>
      </c>
    </row>
    <row r="4" spans="2:13" ht="12.75">
      <c r="B4" s="286" t="s">
        <v>213</v>
      </c>
      <c r="C4" s="286"/>
      <c r="D4" s="286"/>
      <c r="E4" s="286"/>
      <c r="F4" s="1"/>
      <c r="G4" s="72"/>
      <c r="H4" s="72"/>
      <c r="I4" s="72"/>
      <c r="J4" s="72"/>
      <c r="K4" s="72"/>
      <c r="L4" s="72"/>
      <c r="M4" s="72"/>
    </row>
    <row r="5" ht="12.75">
      <c r="G5" t="s">
        <v>166</v>
      </c>
    </row>
    <row r="6" spans="1:7" ht="41.25" customHeight="1">
      <c r="A6" s="93" t="s">
        <v>158</v>
      </c>
      <c r="B6" s="92" t="s">
        <v>157</v>
      </c>
      <c r="C6" s="285" t="s">
        <v>135</v>
      </c>
      <c r="D6" s="285" t="s">
        <v>159</v>
      </c>
      <c r="E6" s="285" t="s">
        <v>160</v>
      </c>
      <c r="F6" s="285" t="s">
        <v>161</v>
      </c>
      <c r="G6" s="285" t="s">
        <v>136</v>
      </c>
    </row>
    <row r="7" spans="1:7" ht="12" customHeight="1">
      <c r="A7" s="287" t="s">
        <v>149</v>
      </c>
      <c r="B7" s="289" t="s">
        <v>150</v>
      </c>
      <c r="C7" s="285"/>
      <c r="D7" s="285"/>
      <c r="E7" s="285"/>
      <c r="F7" s="285"/>
      <c r="G7" s="285"/>
    </row>
    <row r="8" spans="1:7" ht="33" customHeight="1">
      <c r="A8" s="288"/>
      <c r="B8" s="290"/>
      <c r="C8" s="285"/>
      <c r="D8" s="285"/>
      <c r="E8" s="285"/>
      <c r="F8" s="285"/>
      <c r="G8" s="285"/>
    </row>
    <row r="9" spans="1:7" ht="12.75">
      <c r="A9" s="3" t="s">
        <v>183</v>
      </c>
      <c r="B9" s="73" t="s">
        <v>162</v>
      </c>
      <c r="C9" s="73"/>
      <c r="D9" s="73"/>
      <c r="E9" s="73"/>
      <c r="F9" s="73"/>
      <c r="G9" s="73"/>
    </row>
    <row r="10" spans="1:7" ht="114.75">
      <c r="A10" s="185" t="s">
        <v>288</v>
      </c>
      <c r="B10" s="143" t="s">
        <v>289</v>
      </c>
      <c r="C10" s="73" t="s">
        <v>246</v>
      </c>
      <c r="D10" s="95">
        <f>G10</f>
        <v>50</v>
      </c>
      <c r="E10" s="130"/>
      <c r="F10" s="130"/>
      <c r="G10" s="130">
        <v>50</v>
      </c>
    </row>
    <row r="11" spans="1:7" ht="12.75">
      <c r="A11" s="182" t="s">
        <v>226</v>
      </c>
      <c r="B11" s="183" t="s">
        <v>100</v>
      </c>
      <c r="C11" s="177" t="s">
        <v>245</v>
      </c>
      <c r="D11" s="180">
        <v>4089.358</v>
      </c>
      <c r="E11" s="178"/>
      <c r="F11" s="178"/>
      <c r="G11" s="178">
        <f>D11</f>
        <v>4089.358</v>
      </c>
    </row>
    <row r="12" spans="1:7" ht="40.5" customHeight="1">
      <c r="A12" s="182" t="s">
        <v>240</v>
      </c>
      <c r="B12" s="184" t="s">
        <v>239</v>
      </c>
      <c r="C12" s="179" t="s">
        <v>244</v>
      </c>
      <c r="D12" s="180">
        <f>G12</f>
        <v>404.909</v>
      </c>
      <c r="E12" s="178"/>
      <c r="F12" s="178"/>
      <c r="G12" s="180">
        <v>404.909</v>
      </c>
    </row>
    <row r="13" spans="1:7" ht="26.25" customHeight="1">
      <c r="A13" s="181">
        <v>6650</v>
      </c>
      <c r="B13" s="179" t="s">
        <v>233</v>
      </c>
      <c r="C13" s="179" t="s">
        <v>243</v>
      </c>
      <c r="D13" s="180">
        <f>'расх по ф'!L66</f>
        <v>4676.1</v>
      </c>
      <c r="E13" s="178"/>
      <c r="F13" s="178"/>
      <c r="G13" s="180">
        <f>D13</f>
        <v>4676.1</v>
      </c>
    </row>
    <row r="14" spans="1:7" ht="12.75">
      <c r="A14" s="73"/>
      <c r="B14" s="73" t="s">
        <v>5</v>
      </c>
      <c r="C14" s="73"/>
      <c r="D14" s="95">
        <f>D11+D12+D13+D10</f>
        <v>9220.367</v>
      </c>
      <c r="E14" s="95">
        <f>E11+E12+E13+E10</f>
        <v>0</v>
      </c>
      <c r="F14" s="95">
        <f>F11+F12+F13+F10</f>
        <v>0</v>
      </c>
      <c r="G14" s="95">
        <f>G11+G12+G13+G10</f>
        <v>9220.367</v>
      </c>
    </row>
    <row r="15" spans="2:6" ht="44.25" customHeight="1">
      <c r="B15" s="57" t="s">
        <v>198</v>
      </c>
      <c r="C15" s="57"/>
      <c r="D15" s="57" t="s">
        <v>199</v>
      </c>
      <c r="E15" s="57"/>
      <c r="F15" s="186"/>
    </row>
  </sheetData>
  <sheetProtection/>
  <mergeCells count="10">
    <mergeCell ref="D2:G2"/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29.125" style="0" customWidth="1"/>
    <col min="4" max="4" width="8.625" style="0" customWidth="1"/>
    <col min="5" max="5" width="16.875" style="0" customWidth="1"/>
    <col min="6" max="6" width="15.875" style="0" customWidth="1"/>
    <col min="7" max="7" width="16.625" style="0" customWidth="1"/>
  </cols>
  <sheetData>
    <row r="1" spans="6:7" ht="12.75">
      <c r="F1" t="s">
        <v>202</v>
      </c>
      <c r="G1" s="122"/>
    </row>
    <row r="2" spans="5:7" ht="12.75">
      <c r="E2" s="284" t="s">
        <v>205</v>
      </c>
      <c r="F2" s="284"/>
      <c r="G2" s="284"/>
    </row>
    <row r="3" ht="12.75">
      <c r="F3" t="s">
        <v>214</v>
      </c>
    </row>
    <row r="4" ht="14.25">
      <c r="B4" s="94" t="s">
        <v>163</v>
      </c>
    </row>
    <row r="5" spans="2:7" ht="14.25">
      <c r="B5" s="94" t="s">
        <v>247</v>
      </c>
      <c r="G5" t="s">
        <v>31</v>
      </c>
    </row>
    <row r="6" spans="1:7" ht="40.5" customHeight="1">
      <c r="A6" s="93" t="s">
        <v>158</v>
      </c>
      <c r="B6" s="92" t="s">
        <v>157</v>
      </c>
      <c r="C6" s="293" t="s">
        <v>0</v>
      </c>
      <c r="D6" s="294"/>
      <c r="E6" s="293" t="s">
        <v>7</v>
      </c>
      <c r="F6" s="294"/>
      <c r="G6" s="3" t="s">
        <v>12</v>
      </c>
    </row>
    <row r="7" spans="1:7" ht="12.75">
      <c r="A7" s="287" t="s">
        <v>149</v>
      </c>
      <c r="B7" s="289" t="s">
        <v>150</v>
      </c>
      <c r="C7" s="291" t="s">
        <v>164</v>
      </c>
      <c r="D7" s="291" t="s">
        <v>165</v>
      </c>
      <c r="E7" s="291" t="s">
        <v>164</v>
      </c>
      <c r="F7" s="291" t="s">
        <v>165</v>
      </c>
      <c r="G7" s="291" t="s">
        <v>165</v>
      </c>
    </row>
    <row r="8" spans="1:7" ht="12.75">
      <c r="A8" s="288"/>
      <c r="B8" s="290"/>
      <c r="C8" s="292"/>
      <c r="D8" s="292"/>
      <c r="E8" s="292"/>
      <c r="F8" s="292"/>
      <c r="G8" s="292"/>
    </row>
    <row r="9" spans="1:7" ht="12.75">
      <c r="A9" s="3" t="s">
        <v>183</v>
      </c>
      <c r="B9" s="73" t="s">
        <v>162</v>
      </c>
      <c r="C9" s="73"/>
      <c r="D9" s="73"/>
      <c r="E9" s="73"/>
      <c r="F9" s="73"/>
      <c r="G9" s="73"/>
    </row>
    <row r="10" spans="1:7" ht="90.75" customHeight="1">
      <c r="A10" s="187" t="s">
        <v>288</v>
      </c>
      <c r="B10" s="103" t="s">
        <v>289</v>
      </c>
      <c r="C10" s="110" t="s">
        <v>248</v>
      </c>
      <c r="D10" s="95">
        <f>G10</f>
        <v>80</v>
      </c>
      <c r="E10" s="73"/>
      <c r="F10" s="73"/>
      <c r="G10" s="95">
        <v>80</v>
      </c>
    </row>
    <row r="11" spans="1:7" ht="58.5" customHeight="1">
      <c r="A11" s="2">
        <v>3400</v>
      </c>
      <c r="B11" s="97" t="s">
        <v>131</v>
      </c>
      <c r="C11" s="110" t="s">
        <v>249</v>
      </c>
      <c r="D11" s="95">
        <f>G11</f>
        <v>100</v>
      </c>
      <c r="E11" s="73"/>
      <c r="F11" s="73"/>
      <c r="G11" s="95">
        <v>100</v>
      </c>
    </row>
    <row r="12" spans="1:7" ht="50.25" customHeight="1">
      <c r="A12" s="127">
        <v>3500</v>
      </c>
      <c r="B12" s="97" t="s">
        <v>95</v>
      </c>
      <c r="C12" s="110" t="s">
        <v>250</v>
      </c>
      <c r="D12" s="95">
        <f>G12</f>
        <v>75</v>
      </c>
      <c r="E12" s="129"/>
      <c r="F12" s="129"/>
      <c r="G12" s="128">
        <v>75</v>
      </c>
    </row>
    <row r="13" spans="1:7" ht="64.5" customHeight="1">
      <c r="A13" s="2">
        <v>3160</v>
      </c>
      <c r="B13" s="188" t="s">
        <v>137</v>
      </c>
      <c r="C13" s="110" t="s">
        <v>249</v>
      </c>
      <c r="D13" s="95">
        <f>G13</f>
        <v>50</v>
      </c>
      <c r="E13" s="73"/>
      <c r="F13" s="73"/>
      <c r="G13" s="95">
        <v>50</v>
      </c>
    </row>
    <row r="14" spans="1:7" ht="55.5" customHeight="1">
      <c r="A14" s="2">
        <v>3202</v>
      </c>
      <c r="B14" s="99" t="s">
        <v>170</v>
      </c>
      <c r="C14" s="110" t="s">
        <v>249</v>
      </c>
      <c r="D14" s="95">
        <f>G14</f>
        <v>20</v>
      </c>
      <c r="E14" s="73"/>
      <c r="F14" s="73"/>
      <c r="G14" s="95">
        <v>20</v>
      </c>
    </row>
    <row r="15" spans="1:7" ht="59.25" customHeight="1">
      <c r="A15" s="2">
        <v>6060</v>
      </c>
      <c r="B15" s="97" t="s">
        <v>171</v>
      </c>
      <c r="C15" s="98" t="s">
        <v>251</v>
      </c>
      <c r="D15" s="95">
        <v>3247.78</v>
      </c>
      <c r="E15" s="73"/>
      <c r="F15" s="73">
        <v>4089.358</v>
      </c>
      <c r="G15" s="95">
        <f>D15+F15</f>
        <v>7337.138000000001</v>
      </c>
    </row>
    <row r="16" spans="1:7" ht="59.25" customHeight="1">
      <c r="A16" s="2">
        <v>4030</v>
      </c>
      <c r="B16" s="189" t="s">
        <v>132</v>
      </c>
      <c r="C16" s="98" t="s">
        <v>201</v>
      </c>
      <c r="D16" s="95">
        <v>50</v>
      </c>
      <c r="E16" s="73"/>
      <c r="F16" s="73"/>
      <c r="G16" s="95">
        <f>D16+F16</f>
        <v>50</v>
      </c>
    </row>
    <row r="17" spans="1:7" ht="56.25" customHeight="1">
      <c r="A17" s="2">
        <v>4030</v>
      </c>
      <c r="B17" s="189" t="s">
        <v>132</v>
      </c>
      <c r="C17" s="98" t="s">
        <v>254</v>
      </c>
      <c r="D17" s="95">
        <f>G17</f>
        <v>200</v>
      </c>
      <c r="E17" s="73"/>
      <c r="F17" s="73"/>
      <c r="G17" s="95">
        <v>200</v>
      </c>
    </row>
    <row r="18" spans="1:7" ht="42" customHeight="1">
      <c r="A18" s="2">
        <v>5100</v>
      </c>
      <c r="B18" s="190" t="s">
        <v>172</v>
      </c>
      <c r="C18" s="110" t="s">
        <v>252</v>
      </c>
      <c r="D18" s="95">
        <f>G18</f>
        <v>1174.279</v>
      </c>
      <c r="E18" s="73"/>
      <c r="F18" s="73"/>
      <c r="G18" s="95">
        <v>1174.279</v>
      </c>
    </row>
    <row r="19" spans="1:7" ht="34.5" customHeight="1">
      <c r="A19" s="2">
        <v>8600</v>
      </c>
      <c r="B19" s="96" t="s">
        <v>95</v>
      </c>
      <c r="C19" s="110" t="s">
        <v>253</v>
      </c>
      <c r="D19" s="95">
        <f>G19</f>
        <v>174.742</v>
      </c>
      <c r="E19" s="73"/>
      <c r="F19" s="73"/>
      <c r="G19" s="95">
        <v>174.742</v>
      </c>
    </row>
    <row r="20" spans="1:7" ht="12.75">
      <c r="A20" s="73"/>
      <c r="B20" s="73" t="s">
        <v>5</v>
      </c>
      <c r="C20" s="73"/>
      <c r="D20" s="95">
        <f>SUM(D10:D19)</f>
        <v>5171.801</v>
      </c>
      <c r="E20" s="73"/>
      <c r="F20" s="95">
        <f>SUM(F11:F19)</f>
        <v>4089.358</v>
      </c>
      <c r="G20" s="95">
        <f>SUM(G10:G19)</f>
        <v>9261.159000000001</v>
      </c>
    </row>
    <row r="21" spans="2:5" ht="15.75">
      <c r="B21" s="57" t="s">
        <v>198</v>
      </c>
      <c r="C21" s="57"/>
      <c r="D21" s="57" t="s">
        <v>199</v>
      </c>
      <c r="E21" s="57"/>
    </row>
  </sheetData>
  <sheetProtection/>
  <mergeCells count="10">
    <mergeCell ref="E2:G2"/>
    <mergeCell ref="G7:G8"/>
    <mergeCell ref="A7:A8"/>
    <mergeCell ref="B7:B8"/>
    <mergeCell ref="C6:D6"/>
    <mergeCell ref="C7:C8"/>
    <mergeCell ref="D7:D8"/>
    <mergeCell ref="E6:F6"/>
    <mergeCell ref="E7:E8"/>
    <mergeCell ref="F7:F8"/>
  </mergeCells>
  <printOptions/>
  <pageMargins left="0.25" right="0.25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90" zoomScaleSheetLayoutView="10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0" sqref="D30"/>
    </sheetView>
  </sheetViews>
  <sheetFormatPr defaultColWidth="9.00390625" defaultRowHeight="12.75" outlineLevelRow="1"/>
  <cols>
    <col min="1" max="1" width="14.125" style="192" customWidth="1"/>
    <col min="2" max="2" width="41.875" style="192" customWidth="1"/>
    <col min="3" max="3" width="27.50390625" style="192" customWidth="1"/>
    <col min="4" max="4" width="19.50390625" style="192" customWidth="1"/>
    <col min="5" max="5" width="17.125" style="192" customWidth="1"/>
    <col min="6" max="6" width="15.375" style="192" customWidth="1"/>
    <col min="7" max="7" width="9.375" style="192" hidden="1" customWidth="1"/>
    <col min="8" max="8" width="12.00390625" style="192" bestFit="1" customWidth="1"/>
    <col min="9" max="16384" width="9.375" style="192" customWidth="1"/>
  </cols>
  <sheetData>
    <row r="1" spans="1:6" ht="14.25" customHeight="1">
      <c r="A1" s="191"/>
      <c r="C1" s="193"/>
      <c r="D1" s="193"/>
      <c r="E1" s="194" t="s">
        <v>285</v>
      </c>
      <c r="F1" s="194"/>
    </row>
    <row r="2" spans="1:6" ht="12.75" customHeight="1">
      <c r="A2" s="191"/>
      <c r="C2" s="193"/>
      <c r="D2" s="193"/>
      <c r="E2" s="195" t="s">
        <v>286</v>
      </c>
      <c r="F2" s="195"/>
    </row>
    <row r="3" spans="1:6" ht="15">
      <c r="A3" s="191"/>
      <c r="C3" s="196"/>
      <c r="D3" s="197"/>
      <c r="E3" s="198" t="s">
        <v>255</v>
      </c>
      <c r="F3" s="198"/>
    </row>
    <row r="4" spans="1:8" ht="15" customHeight="1">
      <c r="A4" s="191"/>
      <c r="C4" s="196"/>
      <c r="D4" s="199"/>
      <c r="E4" s="295" t="s">
        <v>287</v>
      </c>
      <c r="F4" s="295"/>
      <c r="G4" s="295"/>
      <c r="H4" s="200"/>
    </row>
    <row r="5" spans="1:3" ht="12.75">
      <c r="A5" s="191"/>
      <c r="B5" s="296"/>
      <c r="C5" s="296"/>
    </row>
    <row r="6" spans="1:6" ht="18">
      <c r="A6" s="297" t="s">
        <v>284</v>
      </c>
      <c r="B6" s="297"/>
      <c r="C6" s="297"/>
      <c r="D6" s="297"/>
      <c r="E6" s="297"/>
      <c r="F6" s="297"/>
    </row>
    <row r="7" spans="1:6" ht="12.75">
      <c r="A7" s="201"/>
      <c r="B7" s="201"/>
      <c r="C7" s="201"/>
      <c r="D7" s="201"/>
      <c r="E7" s="201"/>
      <c r="F7" s="201"/>
    </row>
    <row r="8" spans="4:6" ht="12.75">
      <c r="D8" s="202"/>
      <c r="F8" s="202" t="s">
        <v>256</v>
      </c>
    </row>
    <row r="9" spans="1:6" s="204" customFormat="1" ht="20.25" customHeight="1">
      <c r="A9" s="298" t="s">
        <v>257</v>
      </c>
      <c r="B9" s="300" t="s">
        <v>258</v>
      </c>
      <c r="C9" s="302" t="s">
        <v>0</v>
      </c>
      <c r="D9" s="304" t="s">
        <v>7</v>
      </c>
      <c r="E9" s="304"/>
      <c r="F9" s="305" t="s">
        <v>12</v>
      </c>
    </row>
    <row r="10" spans="1:6" s="204" customFormat="1" ht="39.75" customHeight="1">
      <c r="A10" s="299"/>
      <c r="B10" s="301"/>
      <c r="C10" s="303"/>
      <c r="D10" s="203" t="s">
        <v>12</v>
      </c>
      <c r="E10" s="203" t="s">
        <v>259</v>
      </c>
      <c r="F10" s="306"/>
    </row>
    <row r="11" spans="1:6" ht="12.75">
      <c r="A11" s="205">
        <v>1</v>
      </c>
      <c r="B11" s="206">
        <v>2</v>
      </c>
      <c r="C11" s="206">
        <v>3</v>
      </c>
      <c r="D11" s="206">
        <v>4</v>
      </c>
      <c r="E11" s="206">
        <v>5</v>
      </c>
      <c r="F11" s="206">
        <v>6</v>
      </c>
    </row>
    <row r="12" spans="1:11" ht="18" customHeight="1">
      <c r="A12" s="207" t="s">
        <v>260</v>
      </c>
      <c r="B12" s="208" t="s">
        <v>261</v>
      </c>
      <c r="C12" s="209">
        <f>+C13+C16</f>
        <v>4544.265</v>
      </c>
      <c r="D12" s="209">
        <f>+D13+D16</f>
        <v>0</v>
      </c>
      <c r="E12" s="210">
        <f>+E13+E16</f>
        <v>0</v>
      </c>
      <c r="F12" s="211">
        <f>+D12+C12</f>
        <v>4544.265</v>
      </c>
      <c r="G12" s="212"/>
      <c r="I12" s="212"/>
      <c r="J12" s="212"/>
      <c r="K12" s="212"/>
    </row>
    <row r="13" spans="1:6" ht="38.25" hidden="1" outlineLevel="1">
      <c r="A13" s="213" t="s">
        <v>262</v>
      </c>
      <c r="B13" s="214" t="s">
        <v>263</v>
      </c>
      <c r="C13" s="215">
        <f>+C14</f>
        <v>0</v>
      </c>
      <c r="D13" s="215">
        <f>+D15</f>
        <v>0</v>
      </c>
      <c r="E13" s="216">
        <f>+E15</f>
        <v>0</v>
      </c>
      <c r="F13" s="217">
        <f aca="true" t="shared" si="0" ref="F13:F30">+D13+C13</f>
        <v>0</v>
      </c>
    </row>
    <row r="14" spans="1:8" ht="25.5" hidden="1" outlineLevel="1">
      <c r="A14" s="218">
        <v>205320</v>
      </c>
      <c r="B14" s="219" t="s">
        <v>264</v>
      </c>
      <c r="C14" s="220"/>
      <c r="D14" s="221"/>
      <c r="E14" s="222"/>
      <c r="F14" s="223">
        <f t="shared" si="0"/>
        <v>0</v>
      </c>
      <c r="H14" s="224"/>
    </row>
    <row r="15" spans="1:6" ht="25.5" hidden="1" outlineLevel="1">
      <c r="A15" s="218">
        <v>205330</v>
      </c>
      <c r="B15" s="219" t="s">
        <v>265</v>
      </c>
      <c r="C15" s="220"/>
      <c r="D15" s="215"/>
      <c r="E15" s="225"/>
      <c r="F15" s="217">
        <f t="shared" si="0"/>
        <v>0</v>
      </c>
    </row>
    <row r="16" spans="1:6" ht="30" customHeight="1" collapsed="1">
      <c r="A16" s="213">
        <v>208000</v>
      </c>
      <c r="B16" s="214" t="s">
        <v>266</v>
      </c>
      <c r="C16" s="220">
        <f>+C17-C18+C19+C20-C21</f>
        <v>4544.265</v>
      </c>
      <c r="D16" s="220">
        <f>+D17-D18+D19+D20-D21</f>
        <v>0</v>
      </c>
      <c r="E16" s="225">
        <f>+E17-E18+E19+E20-E21</f>
        <v>0</v>
      </c>
      <c r="F16" s="223">
        <f>+F17-F18+F19+F20-F21</f>
        <v>4544.265</v>
      </c>
    </row>
    <row r="17" spans="1:6" ht="12.75" hidden="1" outlineLevel="1">
      <c r="A17" s="226">
        <v>208100</v>
      </c>
      <c r="B17" s="219" t="s">
        <v>267</v>
      </c>
      <c r="C17" s="227"/>
      <c r="D17" s="227"/>
      <c r="E17" s="228"/>
      <c r="F17" s="229">
        <f t="shared" si="0"/>
        <v>0</v>
      </c>
    </row>
    <row r="18" spans="1:6" ht="12.75" hidden="1" outlineLevel="1">
      <c r="A18" s="226">
        <v>208200</v>
      </c>
      <c r="B18" s="219" t="s">
        <v>268</v>
      </c>
      <c r="C18" s="215"/>
      <c r="D18" s="215"/>
      <c r="E18" s="225"/>
      <c r="F18" s="217">
        <f t="shared" si="0"/>
        <v>0</v>
      </c>
    </row>
    <row r="19" spans="1:6" ht="25.5" hidden="1" outlineLevel="1">
      <c r="A19" s="226" t="s">
        <v>269</v>
      </c>
      <c r="B19" s="219" t="s">
        <v>264</v>
      </c>
      <c r="C19" s="227"/>
      <c r="D19" s="221"/>
      <c r="E19" s="222"/>
      <c r="F19" s="229">
        <f t="shared" si="0"/>
        <v>0</v>
      </c>
    </row>
    <row r="20" spans="1:6" s="235" customFormat="1" ht="25.5" hidden="1" collapsed="1">
      <c r="A20" s="230" t="s">
        <v>270</v>
      </c>
      <c r="B20" s="231" t="s">
        <v>265</v>
      </c>
      <c r="C20" s="232"/>
      <c r="D20" s="232"/>
      <c r="E20" s="233"/>
      <c r="F20" s="234">
        <f>+C20-D20</f>
        <v>0</v>
      </c>
    </row>
    <row r="21" spans="1:6" ht="38.25">
      <c r="A21" s="236" t="s">
        <v>271</v>
      </c>
      <c r="B21" s="219" t="s">
        <v>272</v>
      </c>
      <c r="C21" s="237">
        <v>-4544.265</v>
      </c>
      <c r="D21" s="237">
        <f>+C20</f>
        <v>0</v>
      </c>
      <c r="E21" s="238">
        <f>+D21</f>
        <v>0</v>
      </c>
      <c r="F21" s="217">
        <f t="shared" si="0"/>
        <v>-4544.265</v>
      </c>
    </row>
    <row r="22" spans="1:6" ht="12.75">
      <c r="A22" s="239"/>
      <c r="B22" s="240" t="s">
        <v>273</v>
      </c>
      <c r="C22" s="227">
        <v>4544.265</v>
      </c>
      <c r="D22" s="227">
        <f>+D12</f>
        <v>0</v>
      </c>
      <c r="E22" s="228">
        <f>+E12</f>
        <v>0</v>
      </c>
      <c r="F22" s="229">
        <f t="shared" si="0"/>
        <v>4544.265</v>
      </c>
    </row>
    <row r="23" spans="1:11" ht="32.25" customHeight="1">
      <c r="A23" s="207" t="s">
        <v>274</v>
      </c>
      <c r="B23" s="240" t="s">
        <v>275</v>
      </c>
      <c r="C23" s="227">
        <f>+C24-C25+C26+C28-C29</f>
        <v>4544.265</v>
      </c>
      <c r="D23" s="227">
        <f>+D24-D25+D26+D28-D29</f>
        <v>-4544.265</v>
      </c>
      <c r="E23" s="228">
        <f>+E24-E25+E26+E28-E29</f>
        <v>-4544.265</v>
      </c>
      <c r="F23" s="229">
        <f>+F24-F25+F26+F28-F29</f>
        <v>0</v>
      </c>
      <c r="G23" s="212"/>
      <c r="I23" s="212"/>
      <c r="J23" s="212"/>
      <c r="K23" s="212"/>
    </row>
    <row r="24" spans="1:6" ht="12.75" hidden="1" outlineLevel="1">
      <c r="A24" s="226" t="s">
        <v>276</v>
      </c>
      <c r="B24" s="219" t="s">
        <v>277</v>
      </c>
      <c r="C24" s="237">
        <f aca="true" t="shared" si="1" ref="C24:E25">+C17</f>
        <v>0</v>
      </c>
      <c r="D24" s="237">
        <f t="shared" si="1"/>
        <v>0</v>
      </c>
      <c r="E24" s="238">
        <f t="shared" si="1"/>
        <v>0</v>
      </c>
      <c r="F24" s="229">
        <f t="shared" si="0"/>
        <v>0</v>
      </c>
    </row>
    <row r="25" spans="1:6" ht="12.75" hidden="1" outlineLevel="1">
      <c r="A25" s="226" t="s">
        <v>278</v>
      </c>
      <c r="B25" s="219" t="s">
        <v>279</v>
      </c>
      <c r="C25" s="237">
        <f t="shared" si="1"/>
        <v>0</v>
      </c>
      <c r="D25" s="237">
        <f t="shared" si="1"/>
        <v>0</v>
      </c>
      <c r="E25" s="238">
        <f t="shared" si="1"/>
        <v>0</v>
      </c>
      <c r="F25" s="217">
        <f t="shared" si="0"/>
        <v>0</v>
      </c>
    </row>
    <row r="26" spans="1:6" ht="25.5" hidden="1" outlineLevel="1">
      <c r="A26" s="226" t="s">
        <v>280</v>
      </c>
      <c r="B26" s="219" t="s">
        <v>264</v>
      </c>
      <c r="C26" s="237">
        <f>+C14+C19</f>
        <v>0</v>
      </c>
      <c r="D26" s="237">
        <f>+D14+D19</f>
        <v>0</v>
      </c>
      <c r="E26" s="238">
        <f>+E14+E19</f>
        <v>0</v>
      </c>
      <c r="F26" s="229">
        <f t="shared" si="0"/>
        <v>0</v>
      </c>
    </row>
    <row r="27" spans="1:6" ht="12.75" hidden="1" collapsed="1">
      <c r="A27" s="226"/>
      <c r="B27" s="219"/>
      <c r="C27" s="237"/>
      <c r="D27" s="237"/>
      <c r="E27" s="238"/>
      <c r="F27" s="229"/>
    </row>
    <row r="28" spans="1:6" ht="25.5" hidden="1">
      <c r="A28" s="226" t="s">
        <v>281</v>
      </c>
      <c r="B28" s="219" t="s">
        <v>265</v>
      </c>
      <c r="C28" s="237">
        <f>+C15+C20</f>
        <v>0</v>
      </c>
      <c r="D28" s="237"/>
      <c r="E28" s="238"/>
      <c r="F28" s="223"/>
    </row>
    <row r="29" spans="1:6" ht="38.25">
      <c r="A29" s="226" t="s">
        <v>282</v>
      </c>
      <c r="B29" s="219" t="s">
        <v>272</v>
      </c>
      <c r="C29" s="237">
        <v>-4544.265</v>
      </c>
      <c r="D29" s="215">
        <v>4544.265</v>
      </c>
      <c r="E29" s="216">
        <f>+D29</f>
        <v>4544.265</v>
      </c>
      <c r="F29" s="217">
        <f t="shared" si="0"/>
        <v>0</v>
      </c>
    </row>
    <row r="30" spans="1:6" ht="25.5">
      <c r="A30" s="241"/>
      <c r="B30" s="242" t="s">
        <v>283</v>
      </c>
      <c r="C30" s="243">
        <f>+C23</f>
        <v>4544.265</v>
      </c>
      <c r="D30" s="243">
        <f>+D23</f>
        <v>-4544.265</v>
      </c>
      <c r="E30" s="244">
        <f>+E23</f>
        <v>-4544.265</v>
      </c>
      <c r="F30" s="245">
        <f t="shared" si="0"/>
        <v>0</v>
      </c>
    </row>
    <row r="31" spans="1:6" ht="12.75" hidden="1" outlineLevel="1">
      <c r="A31" s="246"/>
      <c r="B31" s="247"/>
      <c r="C31" s="248">
        <f>+C30-C12</f>
        <v>0</v>
      </c>
      <c r="D31" s="248">
        <f>+D30-D12</f>
        <v>-4544.265</v>
      </c>
      <c r="E31" s="248">
        <f>+E30-E12</f>
        <v>-4544.265</v>
      </c>
      <c r="F31" s="248">
        <f>+F30-F12</f>
        <v>-4544.265</v>
      </c>
    </row>
    <row r="32" spans="3:6" ht="12.75" hidden="1" outlineLevel="1">
      <c r="C32" s="224"/>
      <c r="D32" s="224"/>
      <c r="E32" s="224"/>
      <c r="F32" s="224"/>
    </row>
    <row r="33" spans="3:6" ht="12.75" collapsed="1">
      <c r="C33" s="224"/>
      <c r="D33" s="224"/>
      <c r="E33" s="224"/>
      <c r="F33" s="224"/>
    </row>
    <row r="34" spans="3:6" ht="12.75">
      <c r="C34" s="224"/>
      <c r="D34" s="224"/>
      <c r="E34" s="224"/>
      <c r="F34" s="224"/>
    </row>
    <row r="35" spans="3:6" ht="12.75">
      <c r="C35" s="224"/>
      <c r="D35" s="224"/>
      <c r="E35" s="224"/>
      <c r="F35" s="224"/>
    </row>
    <row r="36" spans="1:6" ht="18">
      <c r="A36" s="249" t="s">
        <v>198</v>
      </c>
      <c r="D36" s="250" t="s">
        <v>199</v>
      </c>
      <c r="F36" s="251"/>
    </row>
    <row r="37" spans="1:6" ht="18">
      <c r="A37" s="252"/>
      <c r="F37" s="253"/>
    </row>
    <row r="38" spans="1:5" ht="18">
      <c r="A38" s="252"/>
      <c r="C38" s="224"/>
      <c r="E38" s="253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Главный бухгалтер</cp:lastModifiedBy>
  <cp:lastPrinted>2016-12-22T14:14:37Z</cp:lastPrinted>
  <dcterms:created xsi:type="dcterms:W3CDTF">2003-11-05T06:03:34Z</dcterms:created>
  <dcterms:modified xsi:type="dcterms:W3CDTF">2016-12-22T14:15:22Z</dcterms:modified>
  <cp:category/>
  <cp:version/>
  <cp:contentType/>
  <cp:contentStatus/>
</cp:coreProperties>
</file>